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:\DATOS PAGINA TRANSPARENCIA\2020\"/>
    </mc:Choice>
  </mc:AlternateContent>
  <xr:revisionPtr revIDLastSave="0" documentId="8_{04FB3235-3641-48B5-B12D-F6A6D341DF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sum annual 2020" sheetId="1" r:id="rId1"/>
    <sheet name="1T GENER-FEBRER" sheetId="2" r:id="rId2"/>
    <sheet name="1T MARÇ" sheetId="6" r:id="rId3"/>
    <sheet name="2T" sheetId="3" r:id="rId4"/>
    <sheet name="3T" sheetId="4" r:id="rId5"/>
    <sheet name="4T" sheetId="5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3" l="1"/>
  <c r="B10" i="6"/>
  <c r="C12" i="1"/>
  <c r="D12" i="1"/>
  <c r="B12" i="1"/>
  <c r="I6" i="1" l="1"/>
  <c r="I11" i="1"/>
  <c r="I12" i="1"/>
  <c r="H6" i="1"/>
  <c r="H11" i="1"/>
  <c r="H12" i="1"/>
  <c r="G6" i="1"/>
  <c r="G7" i="1"/>
  <c r="G11" i="1"/>
  <c r="G12" i="1"/>
  <c r="F6" i="1"/>
  <c r="F11" i="1"/>
  <c r="F12" i="1"/>
  <c r="E6" i="1"/>
  <c r="E11" i="1"/>
  <c r="E12" i="1"/>
  <c r="D12" i="6" l="1"/>
  <c r="J12" i="6" s="1"/>
  <c r="C12" i="6"/>
  <c r="B12" i="6"/>
  <c r="D11" i="6"/>
  <c r="J11" i="6" s="1"/>
  <c r="C11" i="6"/>
  <c r="B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B9" i="6"/>
  <c r="I8" i="6"/>
  <c r="H8" i="6"/>
  <c r="G8" i="6"/>
  <c r="F8" i="6"/>
  <c r="E8" i="6"/>
  <c r="C8" i="6"/>
  <c r="B8" i="6"/>
  <c r="I7" i="6"/>
  <c r="H7" i="6"/>
  <c r="F7" i="6"/>
  <c r="E7" i="6"/>
  <c r="C7" i="6"/>
  <c r="B7" i="6"/>
  <c r="C6" i="6"/>
  <c r="B6" i="6"/>
  <c r="I5" i="6"/>
  <c r="H5" i="6"/>
  <c r="G5" i="6"/>
  <c r="F5" i="6"/>
  <c r="E5" i="6"/>
  <c r="C5" i="6"/>
  <c r="B5" i="6"/>
  <c r="D5" i="6" s="1"/>
  <c r="I4" i="6"/>
  <c r="H4" i="6"/>
  <c r="G4" i="6"/>
  <c r="F4" i="6"/>
  <c r="E4" i="6"/>
  <c r="C4" i="6"/>
  <c r="B4" i="6"/>
  <c r="D4" i="6" s="1"/>
  <c r="H13" i="6" l="1"/>
  <c r="J4" i="6"/>
  <c r="G13" i="6"/>
  <c r="E13" i="6"/>
  <c r="I13" i="6"/>
  <c r="D6" i="6"/>
  <c r="J6" i="6" s="1"/>
  <c r="D8" i="6"/>
  <c r="J8" i="6" s="1"/>
  <c r="J5" i="6"/>
  <c r="J9" i="6"/>
  <c r="J10" i="6"/>
  <c r="B13" i="6"/>
  <c r="F13" i="6"/>
  <c r="C13" i="6"/>
  <c r="D7" i="6"/>
  <c r="J7" i="6" s="1"/>
  <c r="J13" i="6" l="1"/>
  <c r="D13" i="6"/>
  <c r="D12" i="2"/>
  <c r="J12" i="2" s="1"/>
  <c r="C12" i="2"/>
  <c r="B12" i="2"/>
  <c r="D11" i="2"/>
  <c r="J11" i="2" s="1"/>
  <c r="C11" i="2"/>
  <c r="B11" i="2"/>
  <c r="I10" i="2"/>
  <c r="I10" i="1" s="1"/>
  <c r="H10" i="2"/>
  <c r="H10" i="1" s="1"/>
  <c r="G10" i="2"/>
  <c r="G10" i="1" s="1"/>
  <c r="F10" i="2"/>
  <c r="E10" i="2"/>
  <c r="E10" i="1" s="1"/>
  <c r="D10" i="2"/>
  <c r="C10" i="2"/>
  <c r="B10" i="2"/>
  <c r="I9" i="2"/>
  <c r="H9" i="2"/>
  <c r="G9" i="2"/>
  <c r="F9" i="2"/>
  <c r="E9" i="2"/>
  <c r="D9" i="2"/>
  <c r="C9" i="2"/>
  <c r="B9" i="2"/>
  <c r="I8" i="2"/>
  <c r="I8" i="1" s="1"/>
  <c r="H8" i="2"/>
  <c r="H8" i="1" s="1"/>
  <c r="G8" i="2"/>
  <c r="G8" i="1" s="1"/>
  <c r="F8" i="2"/>
  <c r="F8" i="1" s="1"/>
  <c r="E8" i="2"/>
  <c r="E8" i="1" s="1"/>
  <c r="C8" i="2"/>
  <c r="B8" i="2"/>
  <c r="I7" i="2"/>
  <c r="I7" i="1" s="1"/>
  <c r="H7" i="2"/>
  <c r="H7" i="1" s="1"/>
  <c r="F7" i="2"/>
  <c r="F7" i="1" s="1"/>
  <c r="E7" i="2"/>
  <c r="E7" i="1" s="1"/>
  <c r="C7" i="2"/>
  <c r="B7" i="2"/>
  <c r="D7" i="2" s="1"/>
  <c r="J7" i="2" s="1"/>
  <c r="C6" i="2"/>
  <c r="B6" i="2"/>
  <c r="C5" i="2"/>
  <c r="B5" i="2"/>
  <c r="I4" i="2"/>
  <c r="H4" i="2"/>
  <c r="G4" i="2"/>
  <c r="F4" i="2"/>
  <c r="E4" i="2"/>
  <c r="C4" i="2"/>
  <c r="B4" i="2"/>
  <c r="D5" i="2" l="1"/>
  <c r="J5" i="2" s="1"/>
  <c r="D6" i="2"/>
  <c r="J6" i="2" s="1"/>
  <c r="F13" i="2"/>
  <c r="D4" i="2"/>
  <c r="G13" i="2"/>
  <c r="D8" i="2"/>
  <c r="J8" i="2" s="1"/>
  <c r="J10" i="2"/>
  <c r="C13" i="2"/>
  <c r="H13" i="2"/>
  <c r="E13" i="2"/>
  <c r="I13" i="2"/>
  <c r="J9" i="2"/>
  <c r="B13" i="2"/>
  <c r="D13" i="2" l="1"/>
  <c r="J4" i="2"/>
  <c r="J13" i="2" s="1"/>
  <c r="I13" i="3"/>
  <c r="H13" i="3"/>
  <c r="G13" i="3"/>
  <c r="F13" i="3"/>
  <c r="E13" i="3"/>
  <c r="D12" i="3"/>
  <c r="J12" i="3" s="1"/>
  <c r="C12" i="3"/>
  <c r="B12" i="3"/>
  <c r="D11" i="3"/>
  <c r="J11" i="3" s="1"/>
  <c r="C11" i="3"/>
  <c r="B11" i="3"/>
  <c r="D10" i="3"/>
  <c r="J10" i="3" s="1"/>
  <c r="C10" i="3"/>
  <c r="D9" i="3"/>
  <c r="J9" i="3" s="1"/>
  <c r="C9" i="3"/>
  <c r="B9" i="3"/>
  <c r="C8" i="3"/>
  <c r="B8" i="3"/>
  <c r="C7" i="3"/>
  <c r="B7" i="3"/>
  <c r="D7" i="3" s="1"/>
  <c r="J7" i="3" s="1"/>
  <c r="C6" i="3"/>
  <c r="B6" i="3"/>
  <c r="C5" i="3"/>
  <c r="B5" i="3"/>
  <c r="C4" i="3"/>
  <c r="B4" i="3"/>
  <c r="D6" i="3" l="1"/>
  <c r="J6" i="3" s="1"/>
  <c r="D8" i="3"/>
  <c r="J8" i="3" s="1"/>
  <c r="D5" i="3"/>
  <c r="J5" i="3" s="1"/>
  <c r="B13" i="3"/>
  <c r="C13" i="3"/>
  <c r="D4" i="3"/>
  <c r="D13" i="3" l="1"/>
  <c r="J4" i="3"/>
  <c r="G13" i="4"/>
  <c r="D12" i="4"/>
  <c r="J12" i="4" s="1"/>
  <c r="C12" i="4"/>
  <c r="B12" i="4"/>
  <c r="D11" i="4"/>
  <c r="J11" i="4" s="1"/>
  <c r="C11" i="4"/>
  <c r="B11" i="4"/>
  <c r="F10" i="4"/>
  <c r="D10" i="4"/>
  <c r="C10" i="4"/>
  <c r="B10" i="4"/>
  <c r="I9" i="4"/>
  <c r="H9" i="4"/>
  <c r="F9" i="4"/>
  <c r="D9" i="4"/>
  <c r="C9" i="4"/>
  <c r="B9" i="4"/>
  <c r="D8" i="4"/>
  <c r="J8" i="4" s="1"/>
  <c r="C8" i="4"/>
  <c r="B8" i="4"/>
  <c r="D7" i="4"/>
  <c r="J7" i="4" s="1"/>
  <c r="C7" i="4"/>
  <c r="B7" i="4"/>
  <c r="D6" i="4"/>
  <c r="J6" i="4" s="1"/>
  <c r="C6" i="4"/>
  <c r="B6" i="4"/>
  <c r="D5" i="4"/>
  <c r="J5" i="4" s="1"/>
  <c r="C5" i="4"/>
  <c r="B5" i="4"/>
  <c r="K4" i="4"/>
  <c r="I4" i="4"/>
  <c r="H4" i="4"/>
  <c r="F4" i="4"/>
  <c r="E4" i="4"/>
  <c r="D4" i="4"/>
  <c r="C4" i="4"/>
  <c r="B4" i="4"/>
  <c r="J10" i="4" l="1"/>
  <c r="J13" i="3"/>
  <c r="F13" i="4"/>
  <c r="B13" i="4"/>
  <c r="H13" i="4"/>
  <c r="E13" i="4"/>
  <c r="C13" i="4"/>
  <c r="D13" i="4"/>
  <c r="I13" i="4"/>
  <c r="J9" i="4"/>
  <c r="J4" i="4"/>
  <c r="J13" i="4" l="1"/>
  <c r="L4" i="4"/>
  <c r="D12" i="5"/>
  <c r="K12" i="5" s="1"/>
  <c r="J12" i="1" s="1"/>
  <c r="C12" i="5"/>
  <c r="B12" i="5"/>
  <c r="D11" i="5"/>
  <c r="K11" i="5" s="1"/>
  <c r="J11" i="1" s="1"/>
  <c r="C11" i="5"/>
  <c r="B11" i="5"/>
  <c r="B11" i="1" s="1"/>
  <c r="F10" i="5"/>
  <c r="F10" i="1" s="1"/>
  <c r="D10" i="5"/>
  <c r="C10" i="5"/>
  <c r="B10" i="5"/>
  <c r="B10" i="1" s="1"/>
  <c r="I9" i="5"/>
  <c r="I9" i="1" s="1"/>
  <c r="H9" i="5"/>
  <c r="H9" i="1" s="1"/>
  <c r="G9" i="5"/>
  <c r="G9" i="1" s="1"/>
  <c r="F9" i="5"/>
  <c r="F9" i="1" s="1"/>
  <c r="E9" i="5"/>
  <c r="E9" i="1" s="1"/>
  <c r="D9" i="5"/>
  <c r="C9" i="5"/>
  <c r="B9" i="5"/>
  <c r="B9" i="1" s="1"/>
  <c r="D8" i="5"/>
  <c r="K8" i="5" s="1"/>
  <c r="J8" i="1" s="1"/>
  <c r="C8" i="5"/>
  <c r="B8" i="5"/>
  <c r="B8" i="1" s="1"/>
  <c r="D7" i="5"/>
  <c r="K7" i="5" s="1"/>
  <c r="J7" i="1" s="1"/>
  <c r="C7" i="5"/>
  <c r="B7" i="5"/>
  <c r="B7" i="1" s="1"/>
  <c r="D6" i="5"/>
  <c r="K6" i="5" s="1"/>
  <c r="J6" i="1" s="1"/>
  <c r="C6" i="5"/>
  <c r="B6" i="5"/>
  <c r="B6" i="1" s="1"/>
  <c r="I5" i="5"/>
  <c r="I5" i="1" s="1"/>
  <c r="H5" i="5"/>
  <c r="H5" i="1" s="1"/>
  <c r="G5" i="5"/>
  <c r="G5" i="1" s="1"/>
  <c r="F5" i="5"/>
  <c r="F5" i="1" s="1"/>
  <c r="E5" i="5"/>
  <c r="E5" i="1" s="1"/>
  <c r="D5" i="5"/>
  <c r="C5" i="5"/>
  <c r="B5" i="5"/>
  <c r="B5" i="1" s="1"/>
  <c r="I4" i="5"/>
  <c r="H4" i="5"/>
  <c r="G4" i="5"/>
  <c r="F4" i="5"/>
  <c r="E4" i="5"/>
  <c r="D4" i="5"/>
  <c r="C4" i="5"/>
  <c r="B4" i="5"/>
  <c r="C13" i="5" l="1"/>
  <c r="K10" i="5"/>
  <c r="J10" i="1" s="1"/>
  <c r="C10" i="1"/>
  <c r="D10" i="1" s="1"/>
  <c r="E13" i="5"/>
  <c r="E4" i="1"/>
  <c r="E13" i="1" s="1"/>
  <c r="C7" i="1"/>
  <c r="D7" i="1" s="1"/>
  <c r="F13" i="5"/>
  <c r="F4" i="1"/>
  <c r="F13" i="1" s="1"/>
  <c r="C8" i="1"/>
  <c r="D8" i="1" s="1"/>
  <c r="C11" i="1"/>
  <c r="D11" i="1" s="1"/>
  <c r="G13" i="5"/>
  <c r="G4" i="1"/>
  <c r="G13" i="1" s="1"/>
  <c r="H13" i="5"/>
  <c r="H4" i="1"/>
  <c r="H13" i="1" s="1"/>
  <c r="I13" i="5"/>
  <c r="I4" i="1"/>
  <c r="I13" i="1" s="1"/>
  <c r="C9" i="1"/>
  <c r="D9" i="1" s="1"/>
  <c r="B13" i="5"/>
  <c r="B4" i="1"/>
  <c r="C5" i="1"/>
  <c r="D5" i="1"/>
  <c r="C6" i="1"/>
  <c r="D6" i="1" s="1"/>
  <c r="K4" i="5"/>
  <c r="K5" i="5"/>
  <c r="J5" i="1" s="1"/>
  <c r="K9" i="5"/>
  <c r="J9" i="1" s="1"/>
  <c r="D13" i="5"/>
  <c r="C4" i="1" l="1"/>
  <c r="C13" i="1" s="1"/>
  <c r="B13" i="1"/>
  <c r="K13" i="5"/>
  <c r="J4" i="1"/>
  <c r="J13" i="1" s="1"/>
  <c r="D4" i="1" l="1"/>
  <c r="D13" i="1" s="1"/>
</calcChain>
</file>

<file path=xl/sharedStrings.xml><?xml version="1.0" encoding="utf-8"?>
<sst xmlns="http://schemas.openxmlformats.org/spreadsheetml/2006/main" count="134" uniqueCount="33">
  <si>
    <t>RESUM INDEMNIZATCIONS I DESPESES 4TR 2020 CONSELL RECTOR</t>
  </si>
  <si>
    <t>CONSELLER/A</t>
  </si>
  <si>
    <t>IMPORT BRUT</t>
  </si>
  <si>
    <t>RETENCIÓ 35%</t>
  </si>
  <si>
    <t>IMPORT LIQUID</t>
  </si>
  <si>
    <t>DESPESES TRANSPORT</t>
  </si>
  <si>
    <t>DESPESES QUILOMETRATGE</t>
  </si>
  <si>
    <t>APARCAMENT + AUTOPISTA</t>
  </si>
  <si>
    <t>DESPESES RESTAURACIO I HOSTALATGE</t>
  </si>
  <si>
    <t>ALTRES DESPESES (TAXI,…)</t>
  </si>
  <si>
    <t>Pagament Indegut  3TR</t>
  </si>
  <si>
    <t>TOTAL A PAGAR</t>
  </si>
  <si>
    <t>DATA PAGAMENT</t>
  </si>
  <si>
    <t>CUTANDA MANSILLA, VICENTE</t>
  </si>
  <si>
    <t>IGLESIAS GARCIA, MAR</t>
  </si>
  <si>
    <t xml:space="preserve">LOZANO ESTIVALIS, MARIA </t>
  </si>
  <si>
    <t xml:space="preserve">MARTINEZ SAEZ, JOSE </t>
  </si>
  <si>
    <t xml:space="preserve">PIQUERAS NAVARRO, RAQUEL </t>
  </si>
  <si>
    <t>PALLARÈS PIQUER, MARC</t>
  </si>
  <si>
    <t>AGOST CANÓS, ROSA</t>
  </si>
  <si>
    <t>CAMARASA BRAVO, MANUEL</t>
  </si>
  <si>
    <t>YAGÜE PERALES, ROSA</t>
  </si>
  <si>
    <t>*TOTALES</t>
  </si>
  <si>
    <t>RESUM INDEMNIZATCIONS I DESPESES 3TR 2020 CONSELL RECTOR</t>
  </si>
  <si>
    <t>APARCAMENT</t>
  </si>
  <si>
    <t>ALTRES DESPESES</t>
  </si>
  <si>
    <t>TOTAL A PAGAR corregit</t>
  </si>
  <si>
    <t>Total pagat</t>
  </si>
  <si>
    <t>A deduir de próxima liquid</t>
  </si>
  <si>
    <t>RESUM INDEMNIZATCIONS I DESPESES 2TR 2020 CONSELL RECTOR</t>
  </si>
  <si>
    <t>RESUM INDEMNIZATCIONS I DESPESES Gener-Febrer 2020 CONSELL RECTOR</t>
  </si>
  <si>
    <t>RESUM INDEMNIZATCIONS I DESPESES Març 2020 CONSELL RECTOR</t>
  </si>
  <si>
    <t>RESUM ANNUAL INDEMNIZATCIONS I DESPESES  CONSELL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</si>
</sst>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;\-#,##0.00\ [$€-C0A]"/>
    <numFmt numFmtId="165" formatCode="d\-m\-yy;@"/>
  </numFmts>
  <fonts count="7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5" xfId="0" applyFont="1" applyBorder="1"/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4" fontId="0" fillId="0" borderId="0" xfId="0" applyNumberFormat="1"/>
    <xf numFmtId="0" fontId="0" fillId="0" borderId="9" xfId="0" applyFont="1" applyBorder="1"/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0" fillId="0" borderId="13" xfId="0" applyFont="1" applyBorder="1"/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Border="1"/>
    <xf numFmtId="164" fontId="4" fillId="3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ill="1"/>
    <xf numFmtId="0" fontId="5" fillId="0" borderId="0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0" fillId="4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0" fillId="4" borderId="0" xfId="0" applyFill="1"/>
    <xf numFmtId="0" fontId="2" fillId="4" borderId="0" xfId="0" applyFont="1" applyFill="1" applyBorder="1" applyAlignment="1">
      <alignment horizontal="right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SELL%20RECTOR,%20CONSELL%20CIUTADANIA,%20COMISSIONS%20BORSA\CONSELL%20RECTOR\2020%20CONSELL%20RECTOR\4%20TR\INDEM%20CONSELL%20RECTOR%204T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SELL%20RECTOR,%20CONSELL%20CIUTADANIA,%20COMISSIONS%20BORSA\CONSELL%20RECTOR\2020%20CONSELL%20RECTOR\1%20TR\INDEM%20CONSELL%20RECTOR%20Gener-Febrer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SELL%20RECTOR,%20CONSELL%20CIUTADANIA,%20COMISSIONS%20BORSA\CONSELL%20RECTOR\2020%20CONSELL%20RECTOR\1%20TR\INDEM%20CONSELL%20RECTOR%20Mar&#231;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SELL%20RECTOR,%20CONSELL%20CIUTADANIA,%20COMISSIONS%20BORSA\CONSELL%20RECTOR\2020%20CONSELL%20RECTOR\2%20TR\INDEM%20CONSELL%20RECTOR%202%20TR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SELL%20RECTOR,%20CONSELL%20CIUTADANIA,%20COMISSIONS%20BORSA\CONSELL%20RECTOR\2020%20CONSELL%20RECTOR\3%20TR\INDEM%20CONSELL%20RECTOR%203%20T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Cutanda Mansilla, Vicente"/>
      <sheetName val="Despeses Iglesias Garcia Mar"/>
      <sheetName val="Detall Desp Mar Iglesias"/>
      <sheetName val="Iglesias García, Mar"/>
      <sheetName val="Lozano Estivalis, María"/>
      <sheetName val="Martinez Saez, José"/>
      <sheetName val="Piqueras Navarro Raquel"/>
      <sheetName val="Pallarès Piquer, Marc"/>
      <sheetName val="Agost Canós, Rosa María"/>
      <sheetName val="Camarasa Bravo, Manuel"/>
      <sheetName val="Yagüe Perales, Rosa"/>
    </sheetNames>
    <sheetDataSet>
      <sheetData sheetId="0"/>
      <sheetData sheetId="1">
        <row r="22">
          <cell r="B22">
            <v>4631.67</v>
          </cell>
          <cell r="C22">
            <v>1621.0844999999999</v>
          </cell>
          <cell r="D22">
            <v>3010.5855000000006</v>
          </cell>
        </row>
        <row r="36">
          <cell r="B36">
            <v>0</v>
          </cell>
          <cell r="D36">
            <v>266</v>
          </cell>
          <cell r="E36">
            <v>0</v>
          </cell>
        </row>
        <row r="49">
          <cell r="B49">
            <v>76.449999999999989</v>
          </cell>
          <cell r="C49">
            <v>0</v>
          </cell>
          <cell r="D49">
            <v>20</v>
          </cell>
        </row>
      </sheetData>
      <sheetData sheetId="2">
        <row r="18">
          <cell r="B18">
            <v>165.64999999999998</v>
          </cell>
          <cell r="C18">
            <v>91.9</v>
          </cell>
          <cell r="D18">
            <v>30</v>
          </cell>
          <cell r="E18">
            <v>199.5</v>
          </cell>
          <cell r="F18">
            <v>0</v>
          </cell>
          <cell r="G18">
            <v>3.55</v>
          </cell>
        </row>
      </sheetData>
      <sheetData sheetId="3"/>
      <sheetData sheetId="4">
        <row r="22">
          <cell r="B22">
            <v>4631.67</v>
          </cell>
          <cell r="C22">
            <v>1621.0844999999999</v>
          </cell>
          <cell r="D22">
            <v>3010.5855000000006</v>
          </cell>
        </row>
      </sheetData>
      <sheetData sheetId="5">
        <row r="22">
          <cell r="B22">
            <v>4631.67</v>
          </cell>
          <cell r="C22">
            <v>1621.0844999999999</v>
          </cell>
          <cell r="D22">
            <v>3010.5855000000006</v>
          </cell>
        </row>
      </sheetData>
      <sheetData sheetId="6">
        <row r="22">
          <cell r="B22">
            <v>4631.67</v>
          </cell>
          <cell r="C22">
            <v>1621.0844999999999</v>
          </cell>
          <cell r="D22">
            <v>3010.5855000000006</v>
          </cell>
        </row>
      </sheetData>
      <sheetData sheetId="7">
        <row r="22">
          <cell r="B22">
            <v>4631.67</v>
          </cell>
          <cell r="C22">
            <v>1621.0844999999999</v>
          </cell>
          <cell r="D22">
            <v>3010.5855000000006</v>
          </cell>
        </row>
      </sheetData>
      <sheetData sheetId="8">
        <row r="22">
          <cell r="B22">
            <v>4631.67</v>
          </cell>
          <cell r="C22">
            <v>1621.0844999999999</v>
          </cell>
          <cell r="D22">
            <v>3010.5855000000006</v>
          </cell>
        </row>
        <row r="35">
          <cell r="B35">
            <v>0</v>
          </cell>
          <cell r="D35">
            <v>47.12</v>
          </cell>
          <cell r="E35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</sheetData>
      <sheetData sheetId="9">
        <row r="22">
          <cell r="B22">
            <v>4631.67</v>
          </cell>
          <cell r="C22">
            <v>1621.0844999999999</v>
          </cell>
          <cell r="D22">
            <v>3010.5855000000006</v>
          </cell>
        </row>
        <row r="36">
          <cell r="C36">
            <v>180.12</v>
          </cell>
        </row>
      </sheetData>
      <sheetData sheetId="10">
        <row r="22">
          <cell r="B22">
            <v>4117.04</v>
          </cell>
          <cell r="C22">
            <v>1440.9639999999999</v>
          </cell>
          <cell r="D22">
            <v>2676.0760000000005</v>
          </cell>
        </row>
      </sheetData>
      <sheetData sheetId="11">
        <row r="22">
          <cell r="B22">
            <v>4631.67</v>
          </cell>
          <cell r="C22">
            <v>1621.0844999999999</v>
          </cell>
          <cell r="D22">
            <v>3010.5855000000006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Desepeses Iglesias Garcia Mar"/>
      <sheetName val="Detall Desp Mar Iglesias"/>
      <sheetName val="Iglesias García, Mar"/>
      <sheetName val="Martinez Saez, José"/>
      <sheetName val="Cutanda Mansilla, Vicente"/>
      <sheetName val="Lozano Estivalis, María"/>
      <sheetName val="Piqueras Navarro Raquel"/>
      <sheetName val="Pallarès Piquer, Marc"/>
      <sheetName val="Agost Canós, Rosa María"/>
      <sheetName val="Camarasa Bravo, Manuel"/>
      <sheetName val="Yagüe Perales, Rosa"/>
    </sheetNames>
    <sheetDataSet>
      <sheetData sheetId="0"/>
      <sheetData sheetId="1"/>
      <sheetData sheetId="2"/>
      <sheetData sheetId="3">
        <row r="22">
          <cell r="B22">
            <v>3066.36</v>
          </cell>
          <cell r="C22">
            <v>1073.2259999999999</v>
          </cell>
        </row>
      </sheetData>
      <sheetData sheetId="4">
        <row r="22">
          <cell r="B22">
            <v>2555.3000000000002</v>
          </cell>
          <cell r="C22">
            <v>894.3549999999999</v>
          </cell>
        </row>
        <row r="35">
          <cell r="B35">
            <v>0</v>
          </cell>
          <cell r="C35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</sheetData>
      <sheetData sheetId="5">
        <row r="22">
          <cell r="B22">
            <v>3066.36</v>
          </cell>
          <cell r="C22">
            <v>1073.2259999999999</v>
          </cell>
        </row>
        <row r="36">
          <cell r="B36">
            <v>0</v>
          </cell>
          <cell r="D36">
            <v>0</v>
          </cell>
          <cell r="E36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</sheetData>
      <sheetData sheetId="6">
        <row r="22">
          <cell r="B22">
            <v>3066.36</v>
          </cell>
          <cell r="C22">
            <v>1073.2259999999999</v>
          </cell>
        </row>
      </sheetData>
      <sheetData sheetId="7">
        <row r="22">
          <cell r="B22">
            <v>3066.36</v>
          </cell>
          <cell r="C22">
            <v>1073.2259999999999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</sheetData>
      <sheetData sheetId="8">
        <row r="22">
          <cell r="B22">
            <v>3066.36</v>
          </cell>
          <cell r="C22">
            <v>1073.2259999999999</v>
          </cell>
          <cell r="D22">
            <v>1993.1340000000002</v>
          </cell>
        </row>
        <row r="35">
          <cell r="B35">
            <v>0</v>
          </cell>
          <cell r="D35">
            <v>0</v>
          </cell>
          <cell r="E35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</sheetData>
      <sheetData sheetId="9">
        <row r="22">
          <cell r="B22">
            <v>2555.3000000000002</v>
          </cell>
          <cell r="C22">
            <v>894.3549999999999</v>
          </cell>
          <cell r="D22">
            <v>1660.9450000000002</v>
          </cell>
        </row>
        <row r="35">
          <cell r="B35">
            <v>0</v>
          </cell>
          <cell r="D35">
            <v>0</v>
          </cell>
          <cell r="E35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</sheetData>
      <sheetData sheetId="10">
        <row r="22">
          <cell r="B22">
            <v>3066.36</v>
          </cell>
          <cell r="C22">
            <v>1073.2259999999999</v>
          </cell>
          <cell r="D22">
            <v>1993.1340000000002</v>
          </cell>
        </row>
      </sheetData>
      <sheetData sheetId="11">
        <row r="22">
          <cell r="B22">
            <v>3066.36</v>
          </cell>
          <cell r="C22">
            <v>1073.2259999999999</v>
          </cell>
          <cell r="D22">
            <v>1993.1340000000002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Cutanda Mansilla, Vicente"/>
      <sheetName val="Desepeses Iglesias Garcia Mar"/>
      <sheetName val="Detall Desp Mar Iglesias"/>
      <sheetName val="Iglesias García, Mar"/>
      <sheetName val="Lozano Estivalis, María"/>
      <sheetName val="Martinez Saez, José"/>
      <sheetName val="Piqueras Navarro Raquel"/>
      <sheetName val="Pallarès Piquer, Marc"/>
      <sheetName val="Agost Canós, Rosa María"/>
      <sheetName val="Camarasa Bravo, Manuel"/>
      <sheetName val="Yagüe Perales, Rosa"/>
    </sheetNames>
    <sheetDataSet>
      <sheetData sheetId="0"/>
      <sheetData sheetId="1">
        <row r="22">
          <cell r="B22">
            <v>1543.8899999999999</v>
          </cell>
          <cell r="C22">
            <v>540.36149999999998</v>
          </cell>
        </row>
        <row r="36">
          <cell r="B36">
            <v>170.55</v>
          </cell>
          <cell r="D36">
            <v>133</v>
          </cell>
          <cell r="E36">
            <v>0</v>
          </cell>
        </row>
        <row r="49">
          <cell r="B49">
            <v>68</v>
          </cell>
          <cell r="C49">
            <v>0</v>
          </cell>
          <cell r="D49">
            <v>25</v>
          </cell>
        </row>
      </sheetData>
      <sheetData sheetId="2">
        <row r="8">
          <cell r="B8">
            <v>295.75</v>
          </cell>
          <cell r="C8">
            <v>89.55</v>
          </cell>
          <cell r="D8">
            <v>25</v>
          </cell>
          <cell r="E8">
            <v>0</v>
          </cell>
          <cell r="G8">
            <v>0</v>
          </cell>
        </row>
      </sheetData>
      <sheetData sheetId="3"/>
      <sheetData sheetId="4">
        <row r="22">
          <cell r="B22">
            <v>1543.8899999999999</v>
          </cell>
          <cell r="C22">
            <v>540.36149999999998</v>
          </cell>
        </row>
      </sheetData>
      <sheetData sheetId="5">
        <row r="22">
          <cell r="B22">
            <v>1543.8899999999999</v>
          </cell>
          <cell r="C22">
            <v>540.36149999999998</v>
          </cell>
        </row>
      </sheetData>
      <sheetData sheetId="6">
        <row r="22">
          <cell r="B22">
            <v>1543.8899999999999</v>
          </cell>
          <cell r="C22">
            <v>540.36149999999998</v>
          </cell>
        </row>
        <row r="35">
          <cell r="B35">
            <v>0</v>
          </cell>
          <cell r="C35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</sheetData>
      <sheetData sheetId="7">
        <row r="22">
          <cell r="B22">
            <v>1543.8899999999999</v>
          </cell>
          <cell r="C22">
            <v>540.36149999999998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</sheetData>
      <sheetData sheetId="8">
        <row r="22">
          <cell r="B22">
            <v>1543.8899999999999</v>
          </cell>
          <cell r="C22">
            <v>540.36149999999998</v>
          </cell>
          <cell r="D22">
            <v>1003.5285</v>
          </cell>
        </row>
        <row r="35">
          <cell r="B35">
            <v>0</v>
          </cell>
          <cell r="D35">
            <v>188.48</v>
          </cell>
          <cell r="E35">
            <v>0</v>
          </cell>
        </row>
        <row r="48">
          <cell r="B48">
            <v>50.9</v>
          </cell>
          <cell r="C48">
            <v>0</v>
          </cell>
          <cell r="D48">
            <v>15</v>
          </cell>
        </row>
      </sheetData>
      <sheetData sheetId="9">
        <row r="22">
          <cell r="B22">
            <v>1029.26</v>
          </cell>
          <cell r="C22">
            <v>540.36149999999998</v>
          </cell>
          <cell r="D22">
            <v>1003.5285</v>
          </cell>
        </row>
        <row r="35">
          <cell r="B35">
            <v>0</v>
          </cell>
          <cell r="D35">
            <v>270.18</v>
          </cell>
          <cell r="E35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</sheetData>
      <sheetData sheetId="10">
        <row r="22">
          <cell r="B22">
            <v>1543.8899999999999</v>
          </cell>
          <cell r="C22">
            <v>540.36149999999998</v>
          </cell>
          <cell r="D22">
            <v>1003.5285</v>
          </cell>
        </row>
      </sheetData>
      <sheetData sheetId="11">
        <row r="22">
          <cell r="B22">
            <v>1543.8899999999999</v>
          </cell>
          <cell r="C22">
            <v>540.36149999999998</v>
          </cell>
          <cell r="D22">
            <v>1003.5285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Cutanda Mansilla, Vicente"/>
      <sheetName val="Desepeses Iglesias Garcia Mar"/>
      <sheetName val="Detall Desp Mar Iglesias"/>
      <sheetName val="Iglesias García, Mar"/>
      <sheetName val="Lozano Estivalis, María"/>
      <sheetName val="Martinez Saez, José"/>
      <sheetName val="Piqueras Navarro Raquel"/>
      <sheetName val="Pallarès Piquer, Marc"/>
      <sheetName val="Agost Canós, Rosa María"/>
      <sheetName val="Camarasa Bravo, Manuel"/>
      <sheetName val="Yagüe Perales, Rosa"/>
    </sheetNames>
    <sheetDataSet>
      <sheetData sheetId="0"/>
      <sheetData sheetId="1">
        <row r="22">
          <cell r="B22">
            <v>4117.04</v>
          </cell>
          <cell r="C22">
            <v>1440.9639999999999</v>
          </cell>
        </row>
      </sheetData>
      <sheetData sheetId="2"/>
      <sheetData sheetId="3"/>
      <sheetData sheetId="4">
        <row r="22">
          <cell r="B22">
            <v>4117.04</v>
          </cell>
          <cell r="C22">
            <v>1440.9639999999999</v>
          </cell>
        </row>
      </sheetData>
      <sheetData sheetId="5">
        <row r="22">
          <cell r="B22">
            <v>4117.04</v>
          </cell>
          <cell r="C22">
            <v>1440.9639999999999</v>
          </cell>
        </row>
      </sheetData>
      <sheetData sheetId="6">
        <row r="22">
          <cell r="B22">
            <v>4117.04</v>
          </cell>
          <cell r="C22">
            <v>1440.9639999999999</v>
          </cell>
        </row>
      </sheetData>
      <sheetData sheetId="7">
        <row r="22">
          <cell r="B22">
            <v>4117.04</v>
          </cell>
          <cell r="C22">
            <v>1440.9639999999999</v>
          </cell>
        </row>
      </sheetData>
      <sheetData sheetId="8">
        <row r="22">
          <cell r="B22">
            <v>4117.04</v>
          </cell>
          <cell r="C22">
            <v>1440.9639999999999</v>
          </cell>
          <cell r="D22">
            <v>2676.0760000000005</v>
          </cell>
        </row>
      </sheetData>
      <sheetData sheetId="9">
        <row r="22">
          <cell r="B22">
            <v>3602.4100000000003</v>
          </cell>
          <cell r="C22">
            <v>1440.9639999999999</v>
          </cell>
          <cell r="D22">
            <v>2676.0760000000005</v>
          </cell>
        </row>
      </sheetData>
      <sheetData sheetId="10">
        <row r="22">
          <cell r="B22">
            <v>4117.04</v>
          </cell>
          <cell r="C22">
            <v>1440.9639999999999</v>
          </cell>
          <cell r="D22">
            <v>2676.0760000000005</v>
          </cell>
        </row>
      </sheetData>
      <sheetData sheetId="11">
        <row r="22">
          <cell r="B22">
            <v>4117.04</v>
          </cell>
          <cell r="C22">
            <v>1440.9639999999999</v>
          </cell>
          <cell r="D22">
            <v>2676.0760000000005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CORREGIT"/>
      <sheetName val="RESUM"/>
      <sheetName val="Cutanda Mansilla, Vicente"/>
      <sheetName val="Despeses Iglesias Garcia Mar"/>
      <sheetName val="Detall Desp Mar Iglesias"/>
      <sheetName val="Iglesias García, Mar"/>
      <sheetName val="Lozano Estivalis, María"/>
      <sheetName val="Martinez Saez, José"/>
      <sheetName val="Piqueras Navarro Raquel"/>
      <sheetName val="Pallarès Piquer, Marc"/>
      <sheetName val="Agost Canós, Rosa María"/>
      <sheetName val="Camarasa Bravo, Manuel"/>
      <sheetName val="Yagüe Perales, Rosa"/>
    </sheetNames>
    <sheetDataSet>
      <sheetData sheetId="0"/>
      <sheetData sheetId="1">
        <row r="4">
          <cell r="J4">
            <v>2695.42</v>
          </cell>
        </row>
      </sheetData>
      <sheetData sheetId="2">
        <row r="22">
          <cell r="B22">
            <v>3602.4100000000003</v>
          </cell>
          <cell r="C22">
            <v>1260.8434999999999</v>
          </cell>
          <cell r="D22">
            <v>2341.5665000000004</v>
          </cell>
        </row>
        <row r="36">
          <cell r="B36">
            <v>6.15</v>
          </cell>
          <cell r="D36">
            <v>266</v>
          </cell>
        </row>
        <row r="49">
          <cell r="B49">
            <v>61.7</v>
          </cell>
          <cell r="C49">
            <v>0</v>
          </cell>
          <cell r="D49">
            <v>10</v>
          </cell>
        </row>
      </sheetData>
      <sheetData sheetId="3"/>
      <sheetData sheetId="4"/>
      <sheetData sheetId="5">
        <row r="22">
          <cell r="B22">
            <v>3602.4100000000003</v>
          </cell>
          <cell r="C22">
            <v>1260.8434999999999</v>
          </cell>
          <cell r="D22">
            <v>2341.5665000000004</v>
          </cell>
        </row>
      </sheetData>
      <sheetData sheetId="6">
        <row r="22">
          <cell r="B22">
            <v>3602.4100000000003</v>
          </cell>
          <cell r="C22">
            <v>1260.8434999999999</v>
          </cell>
          <cell r="D22">
            <v>2341.5665000000004</v>
          </cell>
        </row>
      </sheetData>
      <sheetData sheetId="7">
        <row r="22">
          <cell r="B22">
            <v>3602.4100000000003</v>
          </cell>
          <cell r="C22">
            <v>1260.8434999999999</v>
          </cell>
          <cell r="D22">
            <v>2341.5665000000004</v>
          </cell>
        </row>
      </sheetData>
      <sheetData sheetId="8">
        <row r="22">
          <cell r="B22">
            <v>3602.4100000000003</v>
          </cell>
          <cell r="C22">
            <v>1260.8434999999999</v>
          </cell>
          <cell r="D22">
            <v>2341.5665000000004</v>
          </cell>
        </row>
      </sheetData>
      <sheetData sheetId="9">
        <row r="22">
          <cell r="B22">
            <v>3602.4100000000003</v>
          </cell>
          <cell r="C22">
            <v>1260.8434999999999</v>
          </cell>
          <cell r="D22">
            <v>2341.5665000000004</v>
          </cell>
        </row>
        <row r="35">
          <cell r="D35">
            <v>70.679999999999993</v>
          </cell>
        </row>
        <row r="48">
          <cell r="B48">
            <v>11.55</v>
          </cell>
          <cell r="D48">
            <v>5</v>
          </cell>
        </row>
      </sheetData>
      <sheetData sheetId="10">
        <row r="22">
          <cell r="B22">
            <v>3602.4100000000003</v>
          </cell>
          <cell r="C22">
            <v>1260.8434999999999</v>
          </cell>
          <cell r="D22">
            <v>2341.5665000000004</v>
          </cell>
        </row>
        <row r="36">
          <cell r="C36">
            <v>60.04</v>
          </cell>
        </row>
      </sheetData>
      <sheetData sheetId="11">
        <row r="22">
          <cell r="B22">
            <v>3602.4100000000003</v>
          </cell>
          <cell r="C22">
            <v>1260.8434999999999</v>
          </cell>
          <cell r="D22">
            <v>2341.5665000000004</v>
          </cell>
        </row>
      </sheetData>
      <sheetData sheetId="12">
        <row r="22">
          <cell r="B22">
            <v>3602.4100000000003</v>
          </cell>
          <cell r="C22">
            <v>1260.8434999999999</v>
          </cell>
          <cell r="D22">
            <v>2341.5665000000004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K15"/>
  <sheetViews>
    <sheetView tabSelected="1" workbookViewId="0">
      <selection activeCell="K15" sqref="K15"/>
    </sheetView>
  </sheetViews>
  <sheetFormatPr baseColWidth="10" defaultColWidth="11.5703125" defaultRowHeight="15" x14ac:dyDescent="0.25"/>
  <cols>
    <col min="1" max="1" width="28" customWidth="1"/>
    <col min="2" max="2" width="13.28515625" customWidth="1"/>
    <col min="3" max="3" width="12.5703125" customWidth="1"/>
    <col min="4" max="4" width="15.42578125" bestFit="1" customWidth="1"/>
    <col min="5" max="5" width="12.5703125" customWidth="1"/>
    <col min="6" max="7" width="16.5703125" customWidth="1"/>
    <col min="8" max="8" width="17.5703125" bestFit="1" customWidth="1"/>
    <col min="9" max="9" width="14.42578125" customWidth="1"/>
    <col min="10" max="10" width="15.42578125" customWidth="1"/>
  </cols>
  <sheetData>
    <row r="1" spans="1:11" ht="16.5" x14ac:dyDescent="0.25">
      <c r="A1" s="1" t="s">
        <v>32</v>
      </c>
    </row>
    <row r="2" spans="1:11" ht="22.7" customHeight="1" thickBot="1" x14ac:dyDescent="0.3"/>
    <row r="3" spans="1:11" s="7" customFormat="1" ht="39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5" t="s">
        <v>11</v>
      </c>
      <c r="K3" s="6"/>
    </row>
    <row r="4" spans="1:11" ht="15.75" thickBot="1" x14ac:dyDescent="0.3">
      <c r="A4" s="8" t="s">
        <v>13</v>
      </c>
      <c r="B4" s="9">
        <f>'1T GENER-FEBRER'!B4+'1T MARÇ'!B4+'2T'!B4+'3T'!B4+'4T'!B4</f>
        <v>16961.370000000003</v>
      </c>
      <c r="C4" s="9">
        <f>B4*0.35</f>
        <v>5936.4795000000004</v>
      </c>
      <c r="D4" s="10">
        <f>B4-C4</f>
        <v>11024.890500000001</v>
      </c>
      <c r="E4" s="10">
        <f>'1T GENER-FEBRER'!E4+'1T MARÇ'!E4+'2T'!E4+'3T'!E4+'4T'!E4</f>
        <v>176.70000000000002</v>
      </c>
      <c r="F4" s="10">
        <f>'1T GENER-FEBRER'!F4+'1T MARÇ'!F4+'2T'!F4+'3T'!F4+'4T'!F4</f>
        <v>665</v>
      </c>
      <c r="G4" s="10">
        <f>'1T GENER-FEBRER'!G4+'1T MARÇ'!G4+'2T'!G4+'3T'!G4+'4T'!G4</f>
        <v>0</v>
      </c>
      <c r="H4" s="10">
        <f>'1T GENER-FEBRER'!H4+'1T MARÇ'!H4+'2T'!H4+'3T'!H4+'4T'!H4</f>
        <v>206.14999999999998</v>
      </c>
      <c r="I4" s="10">
        <f>'1T GENER-FEBRER'!I4+'1T MARÇ'!I4+'2T'!I4+'3T'!I4+'4T'!I4</f>
        <v>55</v>
      </c>
      <c r="J4" s="12">
        <f>'1T GENER-FEBRER'!J4+'1T MARÇ'!J4+'2T'!J4+'3T'!K4+'4T'!K4</f>
        <v>12127.75</v>
      </c>
      <c r="K4" s="13"/>
    </row>
    <row r="5" spans="1:11" ht="15.75" thickBot="1" x14ac:dyDescent="0.3">
      <c r="A5" s="14" t="s">
        <v>14</v>
      </c>
      <c r="B5" s="9">
        <f>'1T GENER-FEBRER'!B5+'1T MARÇ'!B5+'2T'!B5+'3T'!B5+'4T'!B5</f>
        <v>16961.370000000003</v>
      </c>
      <c r="C5" s="9">
        <f t="shared" ref="C5:C11" si="0">B5*0.35</f>
        <v>5936.4795000000004</v>
      </c>
      <c r="D5" s="10">
        <f t="shared" ref="D5:D11" si="1">B5-C5</f>
        <v>11024.890500000001</v>
      </c>
      <c r="E5" s="10">
        <f>'1T GENER-FEBRER'!E5+'1T MARÇ'!E5+'2T'!E5+'3T'!E5+'4T'!E5</f>
        <v>461.4</v>
      </c>
      <c r="F5" s="10">
        <f>'1T GENER-FEBRER'!F5+'1T MARÇ'!F5+'2T'!F5+'3T'!F5+'4T'!F5</f>
        <v>199.5</v>
      </c>
      <c r="G5" s="10">
        <f>'1T GENER-FEBRER'!G5+'1T MARÇ'!G5+'2T'!G5+'3T'!G5+'4T'!G5</f>
        <v>3.55</v>
      </c>
      <c r="H5" s="10">
        <f>'1T GENER-FEBRER'!H5+'1T MARÇ'!H5+'2T'!H5+'3T'!H5+'4T'!H5</f>
        <v>181.45</v>
      </c>
      <c r="I5" s="10">
        <f>'1T GENER-FEBRER'!I5+'1T MARÇ'!I5+'2T'!I5+'3T'!I5+'4T'!I5</f>
        <v>55</v>
      </c>
      <c r="J5" s="12">
        <f>'1T GENER-FEBRER'!J5+'1T MARÇ'!J5+'2T'!J5+'3T'!J5+'4T'!K5</f>
        <v>11925.800000000001</v>
      </c>
      <c r="K5" s="13"/>
    </row>
    <row r="6" spans="1:11" ht="15.75" thickBot="1" x14ac:dyDescent="0.3">
      <c r="A6" s="14" t="s">
        <v>15</v>
      </c>
      <c r="B6" s="9">
        <f>'1T GENER-FEBRER'!B6+'1T MARÇ'!B6+'2T'!B6+'3T'!B6+'4T'!B6</f>
        <v>16961.370000000003</v>
      </c>
      <c r="C6" s="9">
        <f t="shared" si="0"/>
        <v>5936.4795000000004</v>
      </c>
      <c r="D6" s="10">
        <f t="shared" si="1"/>
        <v>11024.890500000001</v>
      </c>
      <c r="E6" s="10">
        <f>'1T GENER-FEBRER'!E6+'1T MARÇ'!E6+'2T'!E6+'3T'!E6+'4T'!E6</f>
        <v>0</v>
      </c>
      <c r="F6" s="10">
        <f>'1T GENER-FEBRER'!F6+'1T MARÇ'!F6+'2T'!F6+'3T'!F6+'4T'!F6</f>
        <v>0</v>
      </c>
      <c r="G6" s="10">
        <f>'1T GENER-FEBRER'!G6+'1T MARÇ'!G6+'2T'!G6+'3T'!G6+'4T'!G6</f>
        <v>0</v>
      </c>
      <c r="H6" s="10">
        <f>'1T GENER-FEBRER'!H6+'1T MARÇ'!H6+'2T'!H6+'3T'!H6+'4T'!H6</f>
        <v>0</v>
      </c>
      <c r="I6" s="10">
        <f>'1T GENER-FEBRER'!I6+'1T MARÇ'!I6+'2T'!I6+'3T'!I6+'4T'!I6</f>
        <v>0</v>
      </c>
      <c r="J6" s="12">
        <f>'1T GENER-FEBRER'!J6+'1T MARÇ'!J6+'2T'!J6+'3T'!J6+'4T'!K6</f>
        <v>11024.9</v>
      </c>
      <c r="K6" s="13"/>
    </row>
    <row r="7" spans="1:11" ht="15.75" thickBot="1" x14ac:dyDescent="0.3">
      <c r="A7" s="14" t="s">
        <v>16</v>
      </c>
      <c r="B7" s="9">
        <f>'1T GENER-FEBRER'!B7+'1T MARÇ'!B7+'2T'!B7+'3T'!B7+'4T'!B7</f>
        <v>16450.309999999998</v>
      </c>
      <c r="C7" s="9">
        <f t="shared" si="0"/>
        <v>5757.6084999999985</v>
      </c>
      <c r="D7" s="10">
        <f t="shared" si="1"/>
        <v>10692.701499999999</v>
      </c>
      <c r="E7" s="10">
        <f>'1T GENER-FEBRER'!E7+'1T MARÇ'!E7+'2T'!E7+'3T'!E7+'4T'!E7</f>
        <v>0</v>
      </c>
      <c r="F7" s="10">
        <f>'1T GENER-FEBRER'!F7+'1T MARÇ'!F7+'2T'!F7+'3T'!F7+'4T'!F7</f>
        <v>0</v>
      </c>
      <c r="G7" s="10">
        <f>'1T GENER-FEBRER'!G7+'1T MARÇ'!G7+'2T'!G7+'3T'!G7+'4T'!G7</f>
        <v>0</v>
      </c>
      <c r="H7" s="10">
        <f>'1T GENER-FEBRER'!H7+'1T MARÇ'!H7+'2T'!H7+'3T'!H7+'4T'!H7</f>
        <v>0</v>
      </c>
      <c r="I7" s="10">
        <f>'1T GENER-FEBRER'!I7+'1T MARÇ'!I7+'2T'!I7+'3T'!I7+'4T'!I7</f>
        <v>0</v>
      </c>
      <c r="J7" s="12">
        <f>'1T GENER-FEBRER'!J7+'1T MARÇ'!J7+'2T'!J7+'3T'!J7+'4T'!K7</f>
        <v>10692.710000000001</v>
      </c>
      <c r="K7" s="13"/>
    </row>
    <row r="8" spans="1:11" ht="15.75" thickBot="1" x14ac:dyDescent="0.3">
      <c r="A8" s="14" t="s">
        <v>17</v>
      </c>
      <c r="B8" s="9">
        <f>'1T GENER-FEBRER'!B8+'1T MARÇ'!B8+'2T'!B8+'3T'!B8+'4T'!B8</f>
        <v>16961.370000000003</v>
      </c>
      <c r="C8" s="9">
        <f t="shared" si="0"/>
        <v>5936.4795000000004</v>
      </c>
      <c r="D8" s="10">
        <f t="shared" si="1"/>
        <v>11024.890500000001</v>
      </c>
      <c r="E8" s="10">
        <f>'1T GENER-FEBRER'!E8+'1T MARÇ'!E8+'2T'!E8+'3T'!E8+'4T'!E8</f>
        <v>0</v>
      </c>
      <c r="F8" s="10">
        <f>'1T GENER-FEBRER'!F8+'1T MARÇ'!F8+'2T'!F8+'3T'!F8+'4T'!F8</f>
        <v>0</v>
      </c>
      <c r="G8" s="10">
        <f>'1T GENER-FEBRER'!G8+'1T MARÇ'!G8+'2T'!G8+'3T'!G8+'4T'!G8</f>
        <v>0</v>
      </c>
      <c r="H8" s="10">
        <f>'1T GENER-FEBRER'!H8+'1T MARÇ'!H8+'2T'!H8+'3T'!H8+'4T'!H8</f>
        <v>0</v>
      </c>
      <c r="I8" s="10">
        <f>'1T GENER-FEBRER'!I8+'1T MARÇ'!I8+'2T'!I8+'3T'!I8+'4T'!I8</f>
        <v>0</v>
      </c>
      <c r="J8" s="12">
        <f>'1T GENER-FEBRER'!J8+'1T MARÇ'!J8+'2T'!J8+'3T'!J8+'4T'!K8</f>
        <v>11024.9</v>
      </c>
      <c r="K8" s="13"/>
    </row>
    <row r="9" spans="1:11" ht="15.75" thickBot="1" x14ac:dyDescent="0.3">
      <c r="A9" s="14" t="s">
        <v>18</v>
      </c>
      <c r="B9" s="9">
        <f>'1T GENER-FEBRER'!B9+'1T MARÇ'!B9+'2T'!B9+'3T'!B9+'4T'!B9</f>
        <v>16961.370000000003</v>
      </c>
      <c r="C9" s="9">
        <f t="shared" si="0"/>
        <v>5936.4795000000004</v>
      </c>
      <c r="D9" s="10">
        <f t="shared" si="1"/>
        <v>11024.890500000001</v>
      </c>
      <c r="E9" s="10">
        <f>'1T GENER-FEBRER'!E9+'1T MARÇ'!E9+'2T'!E9+'3T'!E9+'4T'!E9</f>
        <v>0</v>
      </c>
      <c r="F9" s="10">
        <f>'1T GENER-FEBRER'!F9+'1T MARÇ'!F9+'2T'!F9+'3T'!F9+'4T'!F9</f>
        <v>306.27999999999997</v>
      </c>
      <c r="G9" s="10">
        <f>'1T GENER-FEBRER'!G9+'1T MARÇ'!G9+'2T'!G9+'3T'!G9+'4T'!G9</f>
        <v>0</v>
      </c>
      <c r="H9" s="10">
        <f>'1T GENER-FEBRER'!H9+'1T MARÇ'!H9+'2T'!H9+'3T'!H9+'4T'!H9</f>
        <v>62.45</v>
      </c>
      <c r="I9" s="10">
        <f>'1T GENER-FEBRER'!I9+'1T MARÇ'!I9+'2T'!I9+'3T'!I9+'4T'!I9</f>
        <v>20</v>
      </c>
      <c r="J9" s="12">
        <f>'1T GENER-FEBRER'!J9+'1T MARÇ'!J9+'2T'!J9+'3T'!J9+'4T'!K9</f>
        <v>11413.630000000001</v>
      </c>
      <c r="K9" s="13"/>
    </row>
    <row r="10" spans="1:11" ht="15.75" thickBot="1" x14ac:dyDescent="0.3">
      <c r="A10" s="14" t="s">
        <v>19</v>
      </c>
      <c r="B10" s="9">
        <f>'1T GENER-FEBRER'!B10+'1T MARÇ'!B10+'2T'!B10+'3T'!B10+'4T'!B10</f>
        <v>16450.309999999998</v>
      </c>
      <c r="C10" s="9">
        <f t="shared" si="0"/>
        <v>5757.6084999999985</v>
      </c>
      <c r="D10" s="10">
        <f t="shared" si="1"/>
        <v>10692.701499999999</v>
      </c>
      <c r="E10" s="10">
        <f>'1T GENER-FEBRER'!E10+'1T MARÇ'!E10+'2T'!E10+'3T'!E10+'4T'!E10</f>
        <v>0</v>
      </c>
      <c r="F10" s="10">
        <f>'1T GENER-FEBRER'!F10+'1T MARÇ'!F10+'2T'!F10+'3T'!F10+'4T'!F10</f>
        <v>510.34000000000003</v>
      </c>
      <c r="G10" s="10">
        <f>'1T GENER-FEBRER'!G10+'1T MARÇ'!G10+'2T'!G10+'3T'!G10+'4T'!G10</f>
        <v>0</v>
      </c>
      <c r="H10" s="10">
        <f>'1T GENER-FEBRER'!H10+'1T MARÇ'!H10+'2T'!H10+'3T'!H10+'4T'!H10</f>
        <v>0</v>
      </c>
      <c r="I10" s="10">
        <f>'1T GENER-FEBRER'!I10+'1T MARÇ'!I10+'2T'!I10+'3T'!I10+'4T'!I10</f>
        <v>0</v>
      </c>
      <c r="J10" s="12">
        <f>'1T GENER-FEBRER'!J10+'1T MARÇ'!J10+'2T'!J10+'3T'!J10+'4T'!K10</f>
        <v>11203.060000000001</v>
      </c>
      <c r="K10" s="13"/>
    </row>
    <row r="11" spans="1:11" ht="15.75" thickBot="1" x14ac:dyDescent="0.3">
      <c r="A11" s="14" t="s">
        <v>20</v>
      </c>
      <c r="B11" s="9">
        <f>'1T GENER-FEBRER'!B11+'1T MARÇ'!B11+'2T'!B11+'3T'!B11+'4T'!B11</f>
        <v>16446.740000000002</v>
      </c>
      <c r="C11" s="9">
        <f t="shared" si="0"/>
        <v>5756.3590000000004</v>
      </c>
      <c r="D11" s="10">
        <f t="shared" si="1"/>
        <v>10690.381000000001</v>
      </c>
      <c r="E11" s="10">
        <f>'1T GENER-FEBRER'!E11+'1T MARÇ'!E11+'2T'!E11+'3T'!E11+'4T'!E11</f>
        <v>0</v>
      </c>
      <c r="F11" s="10">
        <f>'1T GENER-FEBRER'!F11+'1T MARÇ'!F11+'2T'!F11+'3T'!F11+'4T'!F11</f>
        <v>0</v>
      </c>
      <c r="G11" s="10">
        <f>'1T GENER-FEBRER'!G11+'1T MARÇ'!G11+'2T'!G11+'3T'!G11+'4T'!G11</f>
        <v>0</v>
      </c>
      <c r="H11" s="10">
        <f>'1T GENER-FEBRER'!H11+'1T MARÇ'!H11+'2T'!H11+'3T'!H11+'4T'!H11</f>
        <v>0</v>
      </c>
      <c r="I11" s="10">
        <f>'1T GENER-FEBRER'!I11+'1T MARÇ'!I11+'2T'!I11+'3T'!I11+'4T'!I11</f>
        <v>0</v>
      </c>
      <c r="J11" s="12">
        <f>'1T GENER-FEBRER'!J11+'1T MARÇ'!J11+'2T'!J11+'3T'!J11+'4T'!K11</f>
        <v>10690.39</v>
      </c>
      <c r="K11" s="13"/>
    </row>
    <row r="12" spans="1:11" ht="24.2" customHeight="1" thickBot="1" x14ac:dyDescent="0.3">
      <c r="A12" s="19" t="s">
        <v>21</v>
      </c>
      <c r="B12" s="20">
        <f>'1T GENER-FEBRER'!B12+'1T MARÇ'!B12+'2T'!B12+'3T'!B12+'4T'!B12</f>
        <v>16961.370000000003</v>
      </c>
      <c r="C12" s="20">
        <f>'1T GENER-FEBRER'!C12+'1T MARÇ'!C12+'2T'!C12+'3T'!C12+'4T'!C12</f>
        <v>5936.4794999999995</v>
      </c>
      <c r="D12" s="20">
        <f>'1T GENER-FEBRER'!D12+'1T MARÇ'!D12+'2T'!D12+'3T'!D12+'4T'!D12</f>
        <v>11024.890500000003</v>
      </c>
      <c r="E12" s="10">
        <f>'1T GENER-FEBRER'!E12+'1T MARÇ'!E12+'2T'!E12+'3T'!E12+'4T'!E12</f>
        <v>0</v>
      </c>
      <c r="F12" s="10">
        <f>'1T GENER-FEBRER'!F12+'1T MARÇ'!F12+'2T'!F12+'3T'!F12+'4T'!F12</f>
        <v>0</v>
      </c>
      <c r="G12" s="10">
        <f>'1T GENER-FEBRER'!G12+'1T MARÇ'!G12+'2T'!G12+'3T'!G12+'4T'!G12</f>
        <v>0</v>
      </c>
      <c r="H12" s="10">
        <f>'1T GENER-FEBRER'!H12+'1T MARÇ'!H12+'2T'!H12+'3T'!H12+'4T'!H12</f>
        <v>0</v>
      </c>
      <c r="I12" s="10">
        <f>'1T GENER-FEBRER'!I12+'1T MARÇ'!I12+'2T'!I12+'3T'!I12+'4T'!I12</f>
        <v>0</v>
      </c>
      <c r="J12" s="12">
        <f>'1T GENER-FEBRER'!J12+'1T MARÇ'!J12+'2T'!J12+'3T'!J12+'4T'!K12</f>
        <v>11024.9</v>
      </c>
      <c r="K12" s="13"/>
    </row>
    <row r="13" spans="1:11" ht="15.75" x14ac:dyDescent="0.25">
      <c r="A13" s="22" t="s">
        <v>22</v>
      </c>
      <c r="B13" s="23">
        <f t="shared" ref="B13:J13" si="2">SUM(B4:B12)</f>
        <v>151115.57999999999</v>
      </c>
      <c r="C13" s="23">
        <f>SUM(C4:C12)-0.01</f>
        <v>52890.442999999992</v>
      </c>
      <c r="D13" s="23">
        <f t="shared" si="2"/>
        <v>98225.127000000008</v>
      </c>
      <c r="E13" s="23">
        <f t="shared" si="2"/>
        <v>638.1</v>
      </c>
      <c r="F13" s="23">
        <f t="shared" si="2"/>
        <v>1681.12</v>
      </c>
      <c r="G13" s="23">
        <f t="shared" si="2"/>
        <v>3.55</v>
      </c>
      <c r="H13" s="23">
        <f t="shared" si="2"/>
        <v>450.04999999999995</v>
      </c>
      <c r="I13" s="23">
        <f t="shared" si="2"/>
        <v>130</v>
      </c>
      <c r="J13" s="24">
        <f t="shared" si="2"/>
        <v>101128.04</v>
      </c>
    </row>
    <row r="14" spans="1:11" ht="24.2" customHeight="1" x14ac:dyDescent="0.25">
      <c r="A14" s="25"/>
      <c r="B14" s="26"/>
      <c r="C14" s="26"/>
      <c r="D14" s="26"/>
      <c r="E14" s="26"/>
    </row>
    <row r="15" spans="1:11" ht="209.25" customHeight="1" x14ac:dyDescent="0.25">
      <c r="G15" s="27"/>
    </row>
  </sheetData>
  <conditionalFormatting sqref="E4:I12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K13"/>
  <sheetViews>
    <sheetView workbookViewId="0">
      <selection activeCell="H23" sqref="H23"/>
    </sheetView>
  </sheetViews>
  <sheetFormatPr baseColWidth="10" defaultColWidth="11.5703125" defaultRowHeight="15" x14ac:dyDescent="0.25"/>
  <cols>
    <col min="1" max="1" width="28" customWidth="1"/>
    <col min="2" max="2" width="13.28515625" customWidth="1"/>
    <col min="3" max="3" width="12.5703125" customWidth="1"/>
    <col min="4" max="4" width="15.42578125" bestFit="1" customWidth="1"/>
    <col min="5" max="5" width="12.5703125" customWidth="1"/>
    <col min="6" max="7" width="16.5703125" customWidth="1"/>
    <col min="8" max="8" width="17.5703125" bestFit="1" customWidth="1"/>
    <col min="9" max="9" width="14.42578125" customWidth="1"/>
    <col min="10" max="10" width="15" customWidth="1"/>
  </cols>
  <sheetData>
    <row r="1" spans="1:11" ht="16.5" x14ac:dyDescent="0.25">
      <c r="A1" s="1" t="s">
        <v>30</v>
      </c>
    </row>
    <row r="2" spans="1:11" ht="22.7" customHeight="1" thickBot="1" x14ac:dyDescent="0.3"/>
    <row r="3" spans="1:11" s="7" customFormat="1" ht="39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24</v>
      </c>
      <c r="H3" s="3" t="s">
        <v>8</v>
      </c>
      <c r="I3" s="3" t="s">
        <v>25</v>
      </c>
      <c r="J3" s="5" t="s">
        <v>11</v>
      </c>
      <c r="K3" s="6" t="s">
        <v>12</v>
      </c>
    </row>
    <row r="4" spans="1:11" x14ac:dyDescent="0.25">
      <c r="A4" s="8" t="s">
        <v>13</v>
      </c>
      <c r="B4" s="9">
        <f>'[2]Cutanda Mansilla, Vicente'!B22</f>
        <v>3066.36</v>
      </c>
      <c r="C4" s="9">
        <f>'[2]Cutanda Mansilla, Vicente'!C22</f>
        <v>1073.2259999999999</v>
      </c>
      <c r="D4" s="10">
        <f t="shared" ref="D4:D8" si="0">B4-C4</f>
        <v>1993.1340000000002</v>
      </c>
      <c r="E4" s="10">
        <f>'[2]Cutanda Mansilla, Vicente'!B36</f>
        <v>0</v>
      </c>
      <c r="F4" s="10">
        <f>'[2]Cutanda Mansilla, Vicente'!D36</f>
        <v>0</v>
      </c>
      <c r="G4" s="10">
        <f>'[2]Cutanda Mansilla, Vicente'!E36</f>
        <v>0</v>
      </c>
      <c r="H4" s="10">
        <f>'[2]Cutanda Mansilla, Vicente'!B49+'[2]Cutanda Mansilla, Vicente'!C49</f>
        <v>0</v>
      </c>
      <c r="I4" s="10">
        <f>'[2]Cutanda Mansilla, Vicente'!D49</f>
        <v>0</v>
      </c>
      <c r="J4" s="12">
        <f>ROUND(SUM(D4:I4),2)</f>
        <v>1993.13</v>
      </c>
      <c r="K4" s="13">
        <v>43907</v>
      </c>
    </row>
    <row r="5" spans="1:11" x14ac:dyDescent="0.25">
      <c r="A5" s="14" t="s">
        <v>14</v>
      </c>
      <c r="B5" s="15">
        <f>'[2]Iglesias García, Mar'!B22</f>
        <v>3066.36</v>
      </c>
      <c r="C5" s="15">
        <f>'[2]Iglesias García, Mar'!C22</f>
        <v>1073.2259999999999</v>
      </c>
      <c r="D5" s="16">
        <f t="shared" si="0"/>
        <v>1993.1340000000002</v>
      </c>
      <c r="E5" s="16"/>
      <c r="F5" s="16"/>
      <c r="G5" s="16"/>
      <c r="H5" s="16"/>
      <c r="I5" s="16"/>
      <c r="J5" s="18">
        <f t="shared" ref="J5:J12" si="1">ROUND(SUM(D5:I5),2)</f>
        <v>1993.13</v>
      </c>
      <c r="K5" s="13">
        <v>43907</v>
      </c>
    </row>
    <row r="6" spans="1:11" x14ac:dyDescent="0.25">
      <c r="A6" s="14" t="s">
        <v>15</v>
      </c>
      <c r="B6" s="15">
        <f>'[2]Lozano Estivalis, María'!B22</f>
        <v>3066.36</v>
      </c>
      <c r="C6" s="15">
        <f>'[2]Lozano Estivalis, María'!C22</f>
        <v>1073.2259999999999</v>
      </c>
      <c r="D6" s="16">
        <f t="shared" si="0"/>
        <v>1993.1340000000002</v>
      </c>
      <c r="E6" s="16"/>
      <c r="F6" s="16"/>
      <c r="G6" s="16"/>
      <c r="H6" s="16"/>
      <c r="I6" s="16"/>
      <c r="J6" s="18">
        <f t="shared" si="1"/>
        <v>1993.13</v>
      </c>
      <c r="K6" s="13">
        <v>43907</v>
      </c>
    </row>
    <row r="7" spans="1:11" x14ac:dyDescent="0.25">
      <c r="A7" s="14" t="s">
        <v>16</v>
      </c>
      <c r="B7" s="15">
        <f>'[2]Martinez Saez, José'!B22</f>
        <v>2555.3000000000002</v>
      </c>
      <c r="C7" s="15">
        <f>'[2]Martinez Saez, José'!C22</f>
        <v>894.3549999999999</v>
      </c>
      <c r="D7" s="16">
        <f>B7-C7-0.01</f>
        <v>1660.9350000000002</v>
      </c>
      <c r="E7" s="16">
        <f>'[2]Martinez Saez, José'!B35</f>
        <v>0</v>
      </c>
      <c r="F7" s="16">
        <f>'[2]Martinez Saez, José'!C35</f>
        <v>0</v>
      </c>
      <c r="G7" s="16"/>
      <c r="H7" s="16">
        <f>'[2]Martinez Saez, José'!B49+'[2]Martinez Saez, José'!C49</f>
        <v>0</v>
      </c>
      <c r="I7" s="16">
        <f>'[2]Martinez Saez, José'!D49</f>
        <v>0</v>
      </c>
      <c r="J7" s="18">
        <f t="shared" si="1"/>
        <v>1660.94</v>
      </c>
      <c r="K7" s="13">
        <v>43907</v>
      </c>
    </row>
    <row r="8" spans="1:11" x14ac:dyDescent="0.25">
      <c r="A8" s="14" t="s">
        <v>17</v>
      </c>
      <c r="B8" s="15">
        <f>'[2]Piqueras Navarro Raquel'!B22</f>
        <v>3066.36</v>
      </c>
      <c r="C8" s="15">
        <f>'[2]Piqueras Navarro Raquel'!C22</f>
        <v>1073.2259999999999</v>
      </c>
      <c r="D8" s="16">
        <f t="shared" si="0"/>
        <v>1993.1340000000002</v>
      </c>
      <c r="E8" s="16">
        <f>'[2]Piqueras Navarro Raquel'!B35</f>
        <v>0</v>
      </c>
      <c r="F8" s="16">
        <f>'[2]Piqueras Navarro Raquel'!C35</f>
        <v>0</v>
      </c>
      <c r="G8" s="16">
        <f>'[2]Piqueras Navarro Raquel'!D35</f>
        <v>0</v>
      </c>
      <c r="H8" s="16">
        <f>'[2]Piqueras Navarro Raquel'!B48+'[2]Piqueras Navarro Raquel'!C48</f>
        <v>0</v>
      </c>
      <c r="I8" s="16">
        <f>'[2]Piqueras Navarro Raquel'!D48</f>
        <v>0</v>
      </c>
      <c r="J8" s="18">
        <f t="shared" si="1"/>
        <v>1993.13</v>
      </c>
      <c r="K8" s="13">
        <v>43907</v>
      </c>
    </row>
    <row r="9" spans="1:11" x14ac:dyDescent="0.25">
      <c r="A9" s="14" t="s">
        <v>18</v>
      </c>
      <c r="B9" s="15">
        <f>'[2]Pallarès Piquer, Marc'!B22</f>
        <v>3066.36</v>
      </c>
      <c r="C9" s="15">
        <f>'[2]Pallarès Piquer, Marc'!C22</f>
        <v>1073.2259999999999</v>
      </c>
      <c r="D9" s="15">
        <f>'[2]Pallarès Piquer, Marc'!D22</f>
        <v>1993.1340000000002</v>
      </c>
      <c r="E9" s="16">
        <f>'[2]Pallarès Piquer, Marc'!B35</f>
        <v>0</v>
      </c>
      <c r="F9" s="16">
        <f>'[2]Pallarès Piquer, Marc'!D35</f>
        <v>0</v>
      </c>
      <c r="G9" s="16">
        <f>'[2]Pallarès Piquer, Marc'!E35</f>
        <v>0</v>
      </c>
      <c r="H9" s="16">
        <f>'[2]Pallarès Piquer, Marc'!B48+'[2]Pallarès Piquer, Marc'!C48</f>
        <v>0</v>
      </c>
      <c r="I9" s="16">
        <f>'[2]Pallarès Piquer, Marc'!D48</f>
        <v>0</v>
      </c>
      <c r="J9" s="18">
        <f t="shared" si="1"/>
        <v>1993.13</v>
      </c>
      <c r="K9" s="13">
        <v>43907</v>
      </c>
    </row>
    <row r="10" spans="1:11" x14ac:dyDescent="0.25">
      <c r="A10" s="14" t="s">
        <v>19</v>
      </c>
      <c r="B10" s="15">
        <f>'[2]Agost Canós, Rosa María'!B22</f>
        <v>2555.3000000000002</v>
      </c>
      <c r="C10" s="15">
        <f>'[2]Agost Canós, Rosa María'!C22</f>
        <v>894.3549999999999</v>
      </c>
      <c r="D10" s="15">
        <f>'[2]Agost Canós, Rosa María'!D22</f>
        <v>1660.9450000000002</v>
      </c>
      <c r="E10" s="16">
        <f>'[2]Agost Canós, Rosa María'!B35</f>
        <v>0</v>
      </c>
      <c r="F10" s="16">
        <f>'[2]Agost Canós, Rosa María'!D35</f>
        <v>0</v>
      </c>
      <c r="G10" s="16">
        <f>'[2]Agost Canós, Rosa María'!E35</f>
        <v>0</v>
      </c>
      <c r="H10" s="16">
        <f>'[2]Agost Canós, Rosa María'!B48+'[2]Agost Canós, Rosa María'!C48</f>
        <v>0</v>
      </c>
      <c r="I10" s="16">
        <f>'[2]Agost Canós, Rosa María'!D48</f>
        <v>0</v>
      </c>
      <c r="J10" s="18">
        <f t="shared" si="1"/>
        <v>1660.95</v>
      </c>
      <c r="K10" s="13">
        <v>43907</v>
      </c>
    </row>
    <row r="11" spans="1:11" x14ac:dyDescent="0.25">
      <c r="A11" s="14" t="s">
        <v>20</v>
      </c>
      <c r="B11" s="15">
        <f>'[2]Camarasa Bravo, Manuel'!B22</f>
        <v>3066.36</v>
      </c>
      <c r="C11" s="15">
        <f>'[2]Camarasa Bravo, Manuel'!C22</f>
        <v>1073.2259999999999</v>
      </c>
      <c r="D11" s="15">
        <f>'[2]Camarasa Bravo, Manuel'!D22</f>
        <v>1993.1340000000002</v>
      </c>
      <c r="E11" s="16"/>
      <c r="F11" s="16"/>
      <c r="G11" s="16"/>
      <c r="H11" s="16"/>
      <c r="I11" s="16"/>
      <c r="J11" s="18">
        <f t="shared" si="1"/>
        <v>1993.13</v>
      </c>
      <c r="K11" s="13">
        <v>43907</v>
      </c>
    </row>
    <row r="12" spans="1:11" ht="24.2" customHeight="1" thickBot="1" x14ac:dyDescent="0.3">
      <c r="A12" s="19" t="s">
        <v>21</v>
      </c>
      <c r="B12" s="20">
        <f>'[2]Yagüe Perales, Rosa'!B22</f>
        <v>3066.36</v>
      </c>
      <c r="C12" s="20">
        <f>'[2]Yagüe Perales, Rosa'!C22</f>
        <v>1073.2259999999999</v>
      </c>
      <c r="D12" s="20">
        <f>'[2]Yagüe Perales, Rosa'!D22</f>
        <v>1993.1340000000002</v>
      </c>
      <c r="E12" s="21"/>
      <c r="F12" s="21"/>
      <c r="G12" s="21"/>
      <c r="H12" s="21"/>
      <c r="I12" s="21"/>
      <c r="J12" s="18">
        <f t="shared" si="1"/>
        <v>1993.13</v>
      </c>
      <c r="K12" s="13">
        <v>43907</v>
      </c>
    </row>
    <row r="13" spans="1:11" ht="15.75" x14ac:dyDescent="0.25">
      <c r="A13" s="37" t="s">
        <v>22</v>
      </c>
      <c r="B13" s="23">
        <f t="shared" ref="B13:J13" si="2">SUM(B4:B12)</f>
        <v>26575.120000000003</v>
      </c>
      <c r="C13" s="23">
        <f>SUM(C4:C12)+0.04</f>
        <v>9301.3320000000003</v>
      </c>
      <c r="D13" s="23">
        <f>SUM(D4:D12)-0.02</f>
        <v>17273.798000000003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4">
        <f t="shared" si="2"/>
        <v>17273.800000000003</v>
      </c>
    </row>
  </sheetData>
  <conditionalFormatting sqref="E4:I12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K13"/>
  <sheetViews>
    <sheetView workbookViewId="0">
      <selection activeCell="I19" sqref="I19"/>
    </sheetView>
  </sheetViews>
  <sheetFormatPr baseColWidth="10" defaultColWidth="11.5703125" defaultRowHeight="15" x14ac:dyDescent="0.25"/>
  <cols>
    <col min="1" max="1" width="28" customWidth="1"/>
    <col min="2" max="2" width="13.28515625" customWidth="1"/>
    <col min="3" max="3" width="12.5703125" customWidth="1"/>
    <col min="4" max="4" width="15.42578125" bestFit="1" customWidth="1"/>
    <col min="5" max="5" width="12.5703125" customWidth="1"/>
    <col min="6" max="7" width="16.5703125" customWidth="1"/>
    <col min="8" max="8" width="17.5703125" bestFit="1" customWidth="1"/>
    <col min="9" max="9" width="14.42578125" customWidth="1"/>
    <col min="10" max="10" width="15" customWidth="1"/>
  </cols>
  <sheetData>
    <row r="1" spans="1:11" ht="16.5" x14ac:dyDescent="0.25">
      <c r="A1" s="1" t="s">
        <v>31</v>
      </c>
    </row>
    <row r="2" spans="1:11" ht="22.7" customHeight="1" thickBot="1" x14ac:dyDescent="0.3"/>
    <row r="3" spans="1:11" s="7" customFormat="1" ht="39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24</v>
      </c>
      <c r="H3" s="3" t="s">
        <v>8</v>
      </c>
      <c r="I3" s="3" t="s">
        <v>25</v>
      </c>
      <c r="J3" s="5" t="s">
        <v>11</v>
      </c>
      <c r="K3" s="6" t="s">
        <v>12</v>
      </c>
    </row>
    <row r="4" spans="1:11" x14ac:dyDescent="0.25">
      <c r="A4" s="8" t="s">
        <v>13</v>
      </c>
      <c r="B4" s="9">
        <f>'[3]Cutanda Mansilla, Vicente'!B22</f>
        <v>1543.8899999999999</v>
      </c>
      <c r="C4" s="9">
        <f>'[3]Cutanda Mansilla, Vicente'!C22</f>
        <v>540.36149999999998</v>
      </c>
      <c r="D4" s="10">
        <f t="shared" ref="D4:D8" si="0">B4-C4</f>
        <v>1003.5284999999999</v>
      </c>
      <c r="E4" s="10">
        <f>'[3]Cutanda Mansilla, Vicente'!B36</f>
        <v>170.55</v>
      </c>
      <c r="F4" s="10">
        <f>'[3]Cutanda Mansilla, Vicente'!D36</f>
        <v>133</v>
      </c>
      <c r="G4" s="10">
        <f>'[3]Cutanda Mansilla, Vicente'!E36</f>
        <v>0</v>
      </c>
      <c r="H4" s="10">
        <f>'[3]Cutanda Mansilla, Vicente'!B49+'[3]Cutanda Mansilla, Vicente'!C49</f>
        <v>68</v>
      </c>
      <c r="I4" s="10">
        <f>'[3]Cutanda Mansilla, Vicente'!D49</f>
        <v>25</v>
      </c>
      <c r="J4" s="12">
        <f>ROUND(SUM(D4:I4),2)</f>
        <v>1400.08</v>
      </c>
      <c r="K4" s="13">
        <v>43943</v>
      </c>
    </row>
    <row r="5" spans="1:11" x14ac:dyDescent="0.25">
      <c r="A5" s="14" t="s">
        <v>14</v>
      </c>
      <c r="B5" s="15">
        <f>'[3]Iglesias García, Mar'!B22</f>
        <v>1543.8899999999999</v>
      </c>
      <c r="C5" s="15">
        <f>'[3]Iglesias García, Mar'!C22</f>
        <v>540.36149999999998</v>
      </c>
      <c r="D5" s="16">
        <f t="shared" si="0"/>
        <v>1003.5284999999999</v>
      </c>
      <c r="E5" s="16">
        <f>'[3]Desepeses Iglesias Garcia Mar'!B8</f>
        <v>295.75</v>
      </c>
      <c r="F5" s="16">
        <f>'[3]Desepeses Iglesias Garcia Mar'!E8</f>
        <v>0</v>
      </c>
      <c r="G5" s="16">
        <f>'[3]Desepeses Iglesias Garcia Mar'!G8</f>
        <v>0</v>
      </c>
      <c r="H5" s="16">
        <f>'[3]Desepeses Iglesias Garcia Mar'!C8</f>
        <v>89.55</v>
      </c>
      <c r="I5" s="16">
        <f>'[3]Desepeses Iglesias Garcia Mar'!D8</f>
        <v>25</v>
      </c>
      <c r="J5" s="18">
        <f t="shared" ref="J5:J12" si="1">ROUND(SUM(D5:I5),2)</f>
        <v>1413.83</v>
      </c>
      <c r="K5" s="13">
        <v>43943</v>
      </c>
    </row>
    <row r="6" spans="1:11" x14ac:dyDescent="0.25">
      <c r="A6" s="14" t="s">
        <v>15</v>
      </c>
      <c r="B6" s="15">
        <f>'[3]Lozano Estivalis, María'!B22</f>
        <v>1543.8899999999999</v>
      </c>
      <c r="C6" s="15">
        <f>'[3]Lozano Estivalis, María'!C22</f>
        <v>540.36149999999998</v>
      </c>
      <c r="D6" s="16">
        <f t="shared" si="0"/>
        <v>1003.5284999999999</v>
      </c>
      <c r="E6" s="16"/>
      <c r="F6" s="16"/>
      <c r="G6" s="16"/>
      <c r="H6" s="16"/>
      <c r="I6" s="16"/>
      <c r="J6" s="18">
        <f t="shared" si="1"/>
        <v>1003.53</v>
      </c>
      <c r="K6" s="13">
        <v>43943</v>
      </c>
    </row>
    <row r="7" spans="1:11" x14ac:dyDescent="0.25">
      <c r="A7" s="14" t="s">
        <v>16</v>
      </c>
      <c r="B7" s="15">
        <f>'[3]Martinez Saez, José'!B22</f>
        <v>1543.8899999999999</v>
      </c>
      <c r="C7" s="15">
        <f>'[3]Martinez Saez, José'!C22</f>
        <v>540.36149999999998</v>
      </c>
      <c r="D7" s="16">
        <f t="shared" si="0"/>
        <v>1003.5284999999999</v>
      </c>
      <c r="E7" s="16">
        <f>'[3]Martinez Saez, José'!B35</f>
        <v>0</v>
      </c>
      <c r="F7" s="16">
        <f>'[3]Martinez Saez, José'!C35</f>
        <v>0</v>
      </c>
      <c r="G7" s="16"/>
      <c r="H7" s="16">
        <f>'[3]Martinez Saez, José'!B49+'[3]Martinez Saez, José'!C49</f>
        <v>0</v>
      </c>
      <c r="I7" s="16">
        <f>'[3]Martinez Saez, José'!D49</f>
        <v>0</v>
      </c>
      <c r="J7" s="18">
        <f t="shared" si="1"/>
        <v>1003.53</v>
      </c>
      <c r="K7" s="13">
        <v>43943</v>
      </c>
    </row>
    <row r="8" spans="1:11" x14ac:dyDescent="0.25">
      <c r="A8" s="14" t="s">
        <v>17</v>
      </c>
      <c r="B8" s="15">
        <f>'[3]Piqueras Navarro Raquel'!B22</f>
        <v>1543.8899999999999</v>
      </c>
      <c r="C8" s="15">
        <f>'[3]Piqueras Navarro Raquel'!C22</f>
        <v>540.36149999999998</v>
      </c>
      <c r="D8" s="16">
        <f t="shared" si="0"/>
        <v>1003.5284999999999</v>
      </c>
      <c r="E8" s="16">
        <f>'[3]Piqueras Navarro Raquel'!B35</f>
        <v>0</v>
      </c>
      <c r="F8" s="16">
        <f>'[3]Piqueras Navarro Raquel'!C35</f>
        <v>0</v>
      </c>
      <c r="G8" s="16">
        <f>'[3]Piqueras Navarro Raquel'!D35</f>
        <v>0</v>
      </c>
      <c r="H8" s="16">
        <f>'[3]Piqueras Navarro Raquel'!B48+'[3]Piqueras Navarro Raquel'!C48</f>
        <v>0</v>
      </c>
      <c r="I8" s="16">
        <f>'[3]Piqueras Navarro Raquel'!D48</f>
        <v>0</v>
      </c>
      <c r="J8" s="18">
        <f t="shared" si="1"/>
        <v>1003.53</v>
      </c>
      <c r="K8" s="13">
        <v>43943</v>
      </c>
    </row>
    <row r="9" spans="1:11" x14ac:dyDescent="0.25">
      <c r="A9" s="14" t="s">
        <v>18</v>
      </c>
      <c r="B9" s="15">
        <f>'[3]Pallarès Piquer, Marc'!B22</f>
        <v>1543.8899999999999</v>
      </c>
      <c r="C9" s="15">
        <f>'[3]Pallarès Piquer, Marc'!C22</f>
        <v>540.36149999999998</v>
      </c>
      <c r="D9" s="15">
        <f>'[3]Pallarès Piquer, Marc'!D22</f>
        <v>1003.5285</v>
      </c>
      <c r="E9" s="16">
        <f>'[3]Pallarès Piquer, Marc'!B35</f>
        <v>0</v>
      </c>
      <c r="F9" s="16">
        <f>'[3]Pallarès Piquer, Marc'!D35</f>
        <v>188.48</v>
      </c>
      <c r="G9" s="16">
        <f>'[3]Pallarès Piquer, Marc'!E35</f>
        <v>0</v>
      </c>
      <c r="H9" s="16">
        <f>'[3]Pallarès Piquer, Marc'!B48+'[3]Pallarès Piquer, Marc'!C48</f>
        <v>50.9</v>
      </c>
      <c r="I9" s="16">
        <f>'[3]Pallarès Piquer, Marc'!D48</f>
        <v>15</v>
      </c>
      <c r="J9" s="18">
        <f t="shared" si="1"/>
        <v>1257.9100000000001</v>
      </c>
      <c r="K9" s="13">
        <v>43943</v>
      </c>
    </row>
    <row r="10" spans="1:11" x14ac:dyDescent="0.25">
      <c r="A10" s="14" t="s">
        <v>19</v>
      </c>
      <c r="B10" s="15">
        <f>B9</f>
        <v>1543.8899999999999</v>
      </c>
      <c r="C10" s="15">
        <f>'[3]Agost Canós, Rosa María'!C22</f>
        <v>540.36149999999998</v>
      </c>
      <c r="D10" s="15">
        <f>'[3]Agost Canós, Rosa María'!D22</f>
        <v>1003.5285</v>
      </c>
      <c r="E10" s="16">
        <f>'[3]Agost Canós, Rosa María'!B35</f>
        <v>0</v>
      </c>
      <c r="F10" s="16">
        <f>'[3]Agost Canós, Rosa María'!D35</f>
        <v>270.18</v>
      </c>
      <c r="G10" s="16">
        <f>'[3]Agost Canós, Rosa María'!E35</f>
        <v>0</v>
      </c>
      <c r="H10" s="16">
        <f>'[3]Agost Canós, Rosa María'!B48+'[3]Agost Canós, Rosa María'!C48</f>
        <v>0</v>
      </c>
      <c r="I10" s="16">
        <f>'[3]Agost Canós, Rosa María'!D48</f>
        <v>0</v>
      </c>
      <c r="J10" s="18">
        <f t="shared" si="1"/>
        <v>1273.71</v>
      </c>
      <c r="K10" s="13">
        <v>43943</v>
      </c>
    </row>
    <row r="11" spans="1:11" x14ac:dyDescent="0.25">
      <c r="A11" s="14" t="s">
        <v>20</v>
      </c>
      <c r="B11" s="15">
        <f>'[3]Camarasa Bravo, Manuel'!B22</f>
        <v>1543.8899999999999</v>
      </c>
      <c r="C11" s="15">
        <f>'[3]Camarasa Bravo, Manuel'!C22</f>
        <v>540.36149999999998</v>
      </c>
      <c r="D11" s="15">
        <f>'[3]Camarasa Bravo, Manuel'!D22</f>
        <v>1003.5285</v>
      </c>
      <c r="E11" s="16"/>
      <c r="F11" s="16"/>
      <c r="G11" s="16"/>
      <c r="H11" s="16"/>
      <c r="I11" s="16"/>
      <c r="J11" s="18">
        <f t="shared" si="1"/>
        <v>1003.53</v>
      </c>
      <c r="K11" s="13">
        <v>43943</v>
      </c>
    </row>
    <row r="12" spans="1:11" ht="24.2" customHeight="1" thickBot="1" x14ac:dyDescent="0.3">
      <c r="A12" s="19" t="s">
        <v>21</v>
      </c>
      <c r="B12" s="20">
        <f>'[3]Yagüe Perales, Rosa'!B22</f>
        <v>1543.8899999999999</v>
      </c>
      <c r="C12" s="20">
        <f>'[3]Yagüe Perales, Rosa'!C22</f>
        <v>540.36149999999998</v>
      </c>
      <c r="D12" s="20">
        <f>'[3]Yagüe Perales, Rosa'!D22</f>
        <v>1003.5285</v>
      </c>
      <c r="E12" s="21"/>
      <c r="F12" s="21"/>
      <c r="G12" s="21"/>
      <c r="H12" s="21"/>
      <c r="I12" s="21"/>
      <c r="J12" s="18">
        <f t="shared" si="1"/>
        <v>1003.53</v>
      </c>
      <c r="K12" s="13">
        <v>43943</v>
      </c>
    </row>
    <row r="13" spans="1:11" ht="15.75" x14ac:dyDescent="0.25">
      <c r="A13" s="37" t="s">
        <v>22</v>
      </c>
      <c r="B13" s="23">
        <f t="shared" ref="B13:J13" si="2">SUM(B4:B12)</f>
        <v>13895.009999999997</v>
      </c>
      <c r="C13" s="23">
        <f>SUM(C4:C12)-0.01</f>
        <v>4863.2434999999996</v>
      </c>
      <c r="D13" s="23">
        <f t="shared" si="2"/>
        <v>9031.7565000000013</v>
      </c>
      <c r="E13" s="23">
        <f t="shared" si="2"/>
        <v>466.3</v>
      </c>
      <c r="F13" s="23">
        <f t="shared" si="2"/>
        <v>591.66000000000008</v>
      </c>
      <c r="G13" s="23">
        <f t="shared" si="2"/>
        <v>0</v>
      </c>
      <c r="H13" s="23">
        <f t="shared" si="2"/>
        <v>208.45000000000002</v>
      </c>
      <c r="I13" s="23">
        <f t="shared" si="2"/>
        <v>65</v>
      </c>
      <c r="J13" s="24">
        <f t="shared" si="2"/>
        <v>10363.18</v>
      </c>
    </row>
  </sheetData>
  <conditionalFormatting sqref="E4:I12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K14"/>
  <sheetViews>
    <sheetView workbookViewId="0">
      <selection activeCell="B10" sqref="B10"/>
    </sheetView>
  </sheetViews>
  <sheetFormatPr baseColWidth="10" defaultColWidth="11.5703125" defaultRowHeight="15" x14ac:dyDescent="0.25"/>
  <cols>
    <col min="1" max="1" width="28" customWidth="1"/>
    <col min="2" max="2" width="13.28515625" customWidth="1"/>
    <col min="3" max="3" width="12.5703125" customWidth="1"/>
    <col min="4" max="4" width="15.42578125" bestFit="1" customWidth="1"/>
    <col min="5" max="5" width="12.5703125" customWidth="1"/>
    <col min="6" max="7" width="16.5703125" customWidth="1"/>
    <col min="8" max="8" width="17.5703125" bestFit="1" customWidth="1"/>
    <col min="9" max="9" width="14.42578125" customWidth="1"/>
    <col min="10" max="10" width="15" customWidth="1"/>
  </cols>
  <sheetData>
    <row r="1" spans="1:11" ht="16.5" x14ac:dyDescent="0.25">
      <c r="A1" s="1" t="s">
        <v>29</v>
      </c>
    </row>
    <row r="2" spans="1:11" ht="22.7" customHeight="1" thickBot="1" x14ac:dyDescent="0.3"/>
    <row r="3" spans="1:11" s="7" customFormat="1" ht="39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24</v>
      </c>
      <c r="H3" s="3" t="s">
        <v>8</v>
      </c>
      <c r="I3" s="3" t="s">
        <v>25</v>
      </c>
      <c r="J3" s="5" t="s">
        <v>11</v>
      </c>
      <c r="K3" s="6" t="s">
        <v>12</v>
      </c>
    </row>
    <row r="4" spans="1:11" x14ac:dyDescent="0.25">
      <c r="A4" s="8" t="s">
        <v>13</v>
      </c>
      <c r="B4" s="9">
        <f>'[4]Cutanda Mansilla, Vicente'!B22</f>
        <v>4117.04</v>
      </c>
      <c r="C4" s="9">
        <f>'[4]Cutanda Mansilla, Vicente'!C22</f>
        <v>1440.9639999999999</v>
      </c>
      <c r="D4" s="10">
        <f t="shared" ref="D4:D8" si="0">B4-C4</f>
        <v>2676.076</v>
      </c>
      <c r="E4" s="10"/>
      <c r="F4" s="10"/>
      <c r="G4" s="10"/>
      <c r="H4" s="10"/>
      <c r="I4" s="10"/>
      <c r="J4" s="12">
        <f>ROUND(SUM(D4:I4),2)</f>
        <v>2676.08</v>
      </c>
      <c r="K4" s="13">
        <v>44011</v>
      </c>
    </row>
    <row r="5" spans="1:11" x14ac:dyDescent="0.25">
      <c r="A5" s="14" t="s">
        <v>14</v>
      </c>
      <c r="B5" s="15">
        <f>'[4]Iglesias García, Mar'!B22</f>
        <v>4117.04</v>
      </c>
      <c r="C5" s="15">
        <f>'[4]Iglesias García, Mar'!C22</f>
        <v>1440.9639999999999</v>
      </c>
      <c r="D5" s="16">
        <f t="shared" si="0"/>
        <v>2676.076</v>
      </c>
      <c r="E5" s="16"/>
      <c r="F5" s="16"/>
      <c r="G5" s="16"/>
      <c r="H5" s="16"/>
      <c r="I5" s="16"/>
      <c r="J5" s="18">
        <f t="shared" ref="J5:J12" si="1">ROUND(SUM(D5:I5),2)</f>
        <v>2676.08</v>
      </c>
      <c r="K5" s="13">
        <v>44011</v>
      </c>
    </row>
    <row r="6" spans="1:11" x14ac:dyDescent="0.25">
      <c r="A6" s="14" t="s">
        <v>15</v>
      </c>
      <c r="B6" s="15">
        <f>'[4]Lozano Estivalis, María'!B22</f>
        <v>4117.04</v>
      </c>
      <c r="C6" s="15">
        <f>'[4]Lozano Estivalis, María'!C22</f>
        <v>1440.9639999999999</v>
      </c>
      <c r="D6" s="16">
        <f t="shared" si="0"/>
        <v>2676.076</v>
      </c>
      <c r="E6" s="16"/>
      <c r="F6" s="16"/>
      <c r="G6" s="16"/>
      <c r="H6" s="16"/>
      <c r="I6" s="16"/>
      <c r="J6" s="18">
        <f t="shared" si="1"/>
        <v>2676.08</v>
      </c>
      <c r="K6" s="13">
        <v>44011</v>
      </c>
    </row>
    <row r="7" spans="1:11" x14ac:dyDescent="0.25">
      <c r="A7" s="14" t="s">
        <v>16</v>
      </c>
      <c r="B7" s="15">
        <f>'[4]Martinez Saez, José'!B22</f>
        <v>4117.04</v>
      </c>
      <c r="C7" s="15">
        <f>'[4]Martinez Saez, José'!C22</f>
        <v>1440.9639999999999</v>
      </c>
      <c r="D7" s="16">
        <f t="shared" si="0"/>
        <v>2676.076</v>
      </c>
      <c r="E7" s="16"/>
      <c r="F7" s="16"/>
      <c r="G7" s="16"/>
      <c r="H7" s="16"/>
      <c r="I7" s="16"/>
      <c r="J7" s="18">
        <f t="shared" si="1"/>
        <v>2676.08</v>
      </c>
      <c r="K7" s="13">
        <v>44011</v>
      </c>
    </row>
    <row r="8" spans="1:11" x14ac:dyDescent="0.25">
      <c r="A8" s="14" t="s">
        <v>17</v>
      </c>
      <c r="B8" s="15">
        <f>'[4]Piqueras Navarro Raquel'!B22</f>
        <v>4117.04</v>
      </c>
      <c r="C8" s="15">
        <f>'[4]Piqueras Navarro Raquel'!C22</f>
        <v>1440.9639999999999</v>
      </c>
      <c r="D8" s="16">
        <f t="shared" si="0"/>
        <v>2676.076</v>
      </c>
      <c r="E8" s="16"/>
      <c r="F8" s="16"/>
      <c r="G8" s="16"/>
      <c r="H8" s="16"/>
      <c r="I8" s="16"/>
      <c r="J8" s="18">
        <f t="shared" si="1"/>
        <v>2676.08</v>
      </c>
      <c r="K8" s="13">
        <v>44011</v>
      </c>
    </row>
    <row r="9" spans="1:11" x14ac:dyDescent="0.25">
      <c r="A9" s="14" t="s">
        <v>18</v>
      </c>
      <c r="B9" s="15">
        <f>'[4]Pallarès Piquer, Marc'!B22</f>
        <v>4117.04</v>
      </c>
      <c r="C9" s="15">
        <f>'[4]Pallarès Piquer, Marc'!C22</f>
        <v>1440.9639999999999</v>
      </c>
      <c r="D9" s="15">
        <f>'[4]Pallarès Piquer, Marc'!D22</f>
        <v>2676.0760000000005</v>
      </c>
      <c r="E9" s="16"/>
      <c r="F9" s="16"/>
      <c r="G9" s="16"/>
      <c r="H9" s="16"/>
      <c r="I9" s="16"/>
      <c r="J9" s="18">
        <f t="shared" si="1"/>
        <v>2676.08</v>
      </c>
      <c r="K9" s="13">
        <v>44011</v>
      </c>
    </row>
    <row r="10" spans="1:11" x14ac:dyDescent="0.25">
      <c r="A10" s="14" t="s">
        <v>19</v>
      </c>
      <c r="B10" s="15">
        <f>B9</f>
        <v>4117.04</v>
      </c>
      <c r="C10" s="15">
        <f>'[4]Agost Canós, Rosa María'!C22</f>
        <v>1440.9639999999999</v>
      </c>
      <c r="D10" s="15">
        <f>'[4]Agost Canós, Rosa María'!D22</f>
        <v>2676.0760000000005</v>
      </c>
      <c r="E10" s="16"/>
      <c r="F10" s="16"/>
      <c r="G10" s="16"/>
      <c r="H10" s="16"/>
      <c r="I10" s="16"/>
      <c r="J10" s="18">
        <f t="shared" si="1"/>
        <v>2676.08</v>
      </c>
      <c r="K10" s="13">
        <v>44011</v>
      </c>
    </row>
    <row r="11" spans="1:11" x14ac:dyDescent="0.25">
      <c r="A11" s="14" t="s">
        <v>20</v>
      </c>
      <c r="B11" s="15">
        <f>'[4]Camarasa Bravo, Manuel'!B22</f>
        <v>4117.04</v>
      </c>
      <c r="C11" s="15">
        <f>'[4]Camarasa Bravo, Manuel'!C22</f>
        <v>1440.9639999999999</v>
      </c>
      <c r="D11" s="15">
        <f>'[4]Camarasa Bravo, Manuel'!D22</f>
        <v>2676.0760000000005</v>
      </c>
      <c r="E11" s="16"/>
      <c r="F11" s="16"/>
      <c r="G11" s="16"/>
      <c r="H11" s="16"/>
      <c r="I11" s="16"/>
      <c r="J11" s="18">
        <f t="shared" si="1"/>
        <v>2676.08</v>
      </c>
      <c r="K11" s="13">
        <v>44011</v>
      </c>
    </row>
    <row r="12" spans="1:11" ht="24.2" customHeight="1" thickBot="1" x14ac:dyDescent="0.3">
      <c r="A12" s="19" t="s">
        <v>21</v>
      </c>
      <c r="B12" s="20">
        <f>'[4]Yagüe Perales, Rosa'!B22</f>
        <v>4117.04</v>
      </c>
      <c r="C12" s="20">
        <f>'[4]Yagüe Perales, Rosa'!C22</f>
        <v>1440.9639999999999</v>
      </c>
      <c r="D12" s="20">
        <f>'[4]Yagüe Perales, Rosa'!D22</f>
        <v>2676.0760000000005</v>
      </c>
      <c r="E12" s="21"/>
      <c r="F12" s="21"/>
      <c r="G12" s="21"/>
      <c r="H12" s="21"/>
      <c r="I12" s="21"/>
      <c r="J12" s="18">
        <f t="shared" si="1"/>
        <v>2676.08</v>
      </c>
      <c r="K12" s="13">
        <v>44011</v>
      </c>
    </row>
    <row r="13" spans="1:11" ht="15.75" x14ac:dyDescent="0.25">
      <c r="A13" s="37" t="s">
        <v>22</v>
      </c>
      <c r="B13" s="23">
        <f t="shared" ref="B13:J13" si="2">SUM(B4:B12)</f>
        <v>37053.360000000001</v>
      </c>
      <c r="C13" s="23">
        <f>SUM(C4:C12)-0.01</f>
        <v>12968.665999999999</v>
      </c>
      <c r="D13" s="23">
        <f t="shared" si="2"/>
        <v>24084.684000000005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4">
        <f t="shared" si="2"/>
        <v>24084.720000000001</v>
      </c>
    </row>
    <row r="14" spans="1:11" ht="24.2" customHeight="1" x14ac:dyDescent="0.25">
      <c r="A14" s="25"/>
      <c r="B14" s="26"/>
      <c r="C14" s="26"/>
      <c r="D14" s="26"/>
      <c r="E14" s="26"/>
    </row>
  </sheetData>
  <conditionalFormatting sqref="E4:I12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M16"/>
  <sheetViews>
    <sheetView workbookViewId="0">
      <selection activeCell="H4" sqref="H4"/>
    </sheetView>
  </sheetViews>
  <sheetFormatPr baseColWidth="10" defaultColWidth="11.5703125" defaultRowHeight="15" x14ac:dyDescent="0.25"/>
  <cols>
    <col min="1" max="1" width="28" customWidth="1"/>
    <col min="2" max="2" width="13.28515625" customWidth="1"/>
    <col min="3" max="3" width="12.5703125" customWidth="1"/>
    <col min="4" max="4" width="15.42578125" bestFit="1" customWidth="1"/>
    <col min="5" max="5" width="12.5703125" customWidth="1"/>
    <col min="6" max="6" width="16.5703125" customWidth="1"/>
    <col min="7" max="7" width="13.7109375" customWidth="1"/>
    <col min="8" max="8" width="15" customWidth="1"/>
    <col min="9" max="9" width="10.42578125" customWidth="1"/>
    <col min="10" max="10" width="13.42578125" customWidth="1"/>
    <col min="11" max="12" width="10.28515625" customWidth="1"/>
    <col min="13" max="13" width="11.42578125" customWidth="1"/>
  </cols>
  <sheetData>
    <row r="1" spans="1:13" ht="16.5" x14ac:dyDescent="0.25">
      <c r="A1" s="1" t="s">
        <v>23</v>
      </c>
    </row>
    <row r="2" spans="1:13" ht="22.7" customHeight="1" thickBot="1" x14ac:dyDescent="0.3"/>
    <row r="3" spans="1:13" s="7" customFormat="1" ht="36.75" thickBot="1" x14ac:dyDescent="0.3">
      <c r="A3" s="2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24</v>
      </c>
      <c r="H3" s="28" t="s">
        <v>8</v>
      </c>
      <c r="I3" s="28" t="s">
        <v>25</v>
      </c>
      <c r="J3" s="29" t="s">
        <v>26</v>
      </c>
      <c r="K3" s="30" t="s">
        <v>27</v>
      </c>
      <c r="L3" s="30" t="s">
        <v>28</v>
      </c>
      <c r="M3" s="6" t="s">
        <v>12</v>
      </c>
    </row>
    <row r="4" spans="1:13" x14ac:dyDescent="0.25">
      <c r="A4" s="8" t="s">
        <v>13</v>
      </c>
      <c r="B4" s="9">
        <f>'[5]Cutanda Mansilla, Vicente'!B22</f>
        <v>3602.4100000000003</v>
      </c>
      <c r="C4" s="9">
        <f>'[5]Cutanda Mansilla, Vicente'!C22</f>
        <v>1260.8434999999999</v>
      </c>
      <c r="D4" s="10">
        <f>'[5]Cutanda Mansilla, Vicente'!D22</f>
        <v>2341.5665000000004</v>
      </c>
      <c r="E4" s="10">
        <f>'[5]Cutanda Mansilla, Vicente'!B36</f>
        <v>6.15</v>
      </c>
      <c r="F4" s="10">
        <f>'[5]Cutanda Mansilla, Vicente'!D36</f>
        <v>266</v>
      </c>
      <c r="G4" s="10"/>
      <c r="H4" s="31">
        <f>'[5]Cutanda Mansilla, Vicente'!B49+'[5]Cutanda Mansilla, Vicente'!C49</f>
        <v>61.7</v>
      </c>
      <c r="I4" s="10">
        <f>'[5]Cutanda Mansilla, Vicente'!D49</f>
        <v>10</v>
      </c>
      <c r="J4" s="12">
        <f>ROUND(SUM(D4:I4),2)</f>
        <v>2685.42</v>
      </c>
      <c r="K4" s="32">
        <f>[5]RESUM!J4</f>
        <v>2695.42</v>
      </c>
      <c r="L4" s="33">
        <f>K4-J4</f>
        <v>10</v>
      </c>
      <c r="M4" s="34">
        <v>44105</v>
      </c>
    </row>
    <row r="5" spans="1:13" x14ac:dyDescent="0.25">
      <c r="A5" s="14" t="s">
        <v>14</v>
      </c>
      <c r="B5" s="15">
        <f>'[5]Iglesias García, Mar'!B22</f>
        <v>3602.4100000000003</v>
      </c>
      <c r="C5" s="15">
        <f>'[5]Iglesias García, Mar'!C22</f>
        <v>1260.8434999999999</v>
      </c>
      <c r="D5" s="16">
        <f>'[5]Iglesias García, Mar'!D22</f>
        <v>2341.5665000000004</v>
      </c>
      <c r="E5" s="16"/>
      <c r="F5" s="16"/>
      <c r="G5" s="16"/>
      <c r="H5" s="16"/>
      <c r="I5" s="16"/>
      <c r="J5" s="18">
        <f t="shared" ref="J5:J12" si="0">ROUND(SUM(D5:I5),2)</f>
        <v>2341.5700000000002</v>
      </c>
      <c r="K5" s="32"/>
      <c r="L5" s="32"/>
      <c r="M5" s="34">
        <v>44105</v>
      </c>
    </row>
    <row r="6" spans="1:13" x14ac:dyDescent="0.25">
      <c r="A6" s="14" t="s">
        <v>15</v>
      </c>
      <c r="B6" s="15">
        <f>'[5]Lozano Estivalis, María'!B22</f>
        <v>3602.4100000000003</v>
      </c>
      <c r="C6" s="15">
        <f>'[5]Lozano Estivalis, María'!C22</f>
        <v>1260.8434999999999</v>
      </c>
      <c r="D6" s="16">
        <f>'[5]Lozano Estivalis, María'!D22</f>
        <v>2341.5665000000004</v>
      </c>
      <c r="E6" s="16"/>
      <c r="F6" s="16"/>
      <c r="G6" s="16"/>
      <c r="H6" s="16"/>
      <c r="I6" s="16"/>
      <c r="J6" s="18">
        <f t="shared" si="0"/>
        <v>2341.5700000000002</v>
      </c>
      <c r="K6" s="32"/>
      <c r="L6" s="32"/>
      <c r="M6" s="34">
        <v>44105</v>
      </c>
    </row>
    <row r="7" spans="1:13" x14ac:dyDescent="0.25">
      <c r="A7" s="14" t="s">
        <v>16</v>
      </c>
      <c r="B7" s="15">
        <f>'[5]Martinez Saez, José'!B22</f>
        <v>3602.4100000000003</v>
      </c>
      <c r="C7" s="15">
        <f>'[5]Martinez Saez, José'!C22</f>
        <v>1260.8434999999999</v>
      </c>
      <c r="D7" s="16">
        <f>'[5]Martinez Saez, José'!D22</f>
        <v>2341.5665000000004</v>
      </c>
      <c r="E7" s="16"/>
      <c r="F7" s="16"/>
      <c r="G7" s="16"/>
      <c r="H7" s="16"/>
      <c r="I7" s="16"/>
      <c r="J7" s="18">
        <f t="shared" si="0"/>
        <v>2341.5700000000002</v>
      </c>
      <c r="K7" s="32"/>
      <c r="L7" s="32"/>
      <c r="M7" s="34">
        <v>44105</v>
      </c>
    </row>
    <row r="8" spans="1:13" x14ac:dyDescent="0.25">
      <c r="A8" s="14" t="s">
        <v>17</v>
      </c>
      <c r="B8" s="15">
        <f>'[5]Piqueras Navarro Raquel'!B22</f>
        <v>3602.4100000000003</v>
      </c>
      <c r="C8" s="15">
        <f>'[5]Piqueras Navarro Raquel'!C22</f>
        <v>1260.8434999999999</v>
      </c>
      <c r="D8" s="16">
        <f>'[5]Piqueras Navarro Raquel'!D22</f>
        <v>2341.5665000000004</v>
      </c>
      <c r="E8" s="16"/>
      <c r="F8" s="16"/>
      <c r="G8" s="16"/>
      <c r="H8" s="16"/>
      <c r="I8" s="16"/>
      <c r="J8" s="18">
        <f t="shared" si="0"/>
        <v>2341.5700000000002</v>
      </c>
      <c r="K8" s="32"/>
      <c r="L8" s="32"/>
      <c r="M8" s="34">
        <v>44105</v>
      </c>
    </row>
    <row r="9" spans="1:13" x14ac:dyDescent="0.25">
      <c r="A9" s="14" t="s">
        <v>18</v>
      </c>
      <c r="B9" s="15">
        <f>'[5]Pallarès Piquer, Marc'!B22</f>
        <v>3602.4100000000003</v>
      </c>
      <c r="C9" s="15">
        <f>'[5]Pallarès Piquer, Marc'!C22</f>
        <v>1260.8434999999999</v>
      </c>
      <c r="D9" s="15">
        <f>'[5]Pallarès Piquer, Marc'!D22</f>
        <v>2341.5665000000004</v>
      </c>
      <c r="E9" s="16"/>
      <c r="F9" s="16">
        <f>'[5]Pallarès Piquer, Marc'!D35</f>
        <v>70.679999999999993</v>
      </c>
      <c r="G9" s="16"/>
      <c r="H9" s="16">
        <f>'[5]Pallarès Piquer, Marc'!B48</f>
        <v>11.55</v>
      </c>
      <c r="I9" s="16">
        <f>'[5]Pallarès Piquer, Marc'!D48</f>
        <v>5</v>
      </c>
      <c r="J9" s="18">
        <f t="shared" si="0"/>
        <v>2428.8000000000002</v>
      </c>
      <c r="K9" s="32"/>
      <c r="L9" s="32"/>
      <c r="M9" s="34">
        <v>44105</v>
      </c>
    </row>
    <row r="10" spans="1:13" x14ac:dyDescent="0.25">
      <c r="A10" s="14" t="s">
        <v>19</v>
      </c>
      <c r="B10" s="15">
        <f>'[5]Agost Canós, Rosa María'!B22</f>
        <v>3602.4100000000003</v>
      </c>
      <c r="C10" s="15">
        <f>'[5]Agost Canós, Rosa María'!C22</f>
        <v>1260.8434999999999</v>
      </c>
      <c r="D10" s="15">
        <f>'[5]Agost Canós, Rosa María'!D22</f>
        <v>2341.5665000000004</v>
      </c>
      <c r="E10" s="16"/>
      <c r="F10" s="16">
        <f>'[5]Agost Canós, Rosa María'!C36</f>
        <v>60.04</v>
      </c>
      <c r="G10" s="16"/>
      <c r="H10" s="16"/>
      <c r="I10" s="16"/>
      <c r="J10" s="18">
        <f t="shared" si="0"/>
        <v>2401.61</v>
      </c>
      <c r="K10" s="32"/>
      <c r="L10" s="32"/>
      <c r="M10" s="34">
        <v>44105</v>
      </c>
    </row>
    <row r="11" spans="1:13" x14ac:dyDescent="0.25">
      <c r="A11" s="14" t="s">
        <v>20</v>
      </c>
      <c r="B11" s="15">
        <f>'[5]Camarasa Bravo, Manuel'!B22</f>
        <v>3602.4100000000003</v>
      </c>
      <c r="C11" s="15">
        <f>'[5]Camarasa Bravo, Manuel'!C22</f>
        <v>1260.8434999999999</v>
      </c>
      <c r="D11" s="15">
        <f>'[5]Camarasa Bravo, Manuel'!D22</f>
        <v>2341.5665000000004</v>
      </c>
      <c r="E11" s="16"/>
      <c r="F11" s="16"/>
      <c r="G11" s="16"/>
      <c r="H11" s="16"/>
      <c r="I11" s="16"/>
      <c r="J11" s="18">
        <f t="shared" si="0"/>
        <v>2341.5700000000002</v>
      </c>
      <c r="K11" s="32"/>
      <c r="L11" s="32"/>
      <c r="M11" s="34">
        <v>44105</v>
      </c>
    </row>
    <row r="12" spans="1:13" ht="24.2" customHeight="1" thickBot="1" x14ac:dyDescent="0.3">
      <c r="A12" s="19" t="s">
        <v>21</v>
      </c>
      <c r="B12" s="20">
        <f>'[5]Yagüe Perales, Rosa'!B22</f>
        <v>3602.4100000000003</v>
      </c>
      <c r="C12" s="20">
        <f>'[5]Yagüe Perales, Rosa'!C22</f>
        <v>1260.8434999999999</v>
      </c>
      <c r="D12" s="20">
        <f>'[5]Yagüe Perales, Rosa'!D22</f>
        <v>2341.5665000000004</v>
      </c>
      <c r="E12" s="21"/>
      <c r="F12" s="21"/>
      <c r="G12" s="21"/>
      <c r="H12" s="21"/>
      <c r="I12" s="21"/>
      <c r="J12" s="18">
        <f t="shared" si="0"/>
        <v>2341.5700000000002</v>
      </c>
      <c r="K12" s="32"/>
      <c r="L12" s="32"/>
      <c r="M12" s="34">
        <v>44105</v>
      </c>
    </row>
    <row r="13" spans="1:13" ht="15.75" x14ac:dyDescent="0.25">
      <c r="A13" s="22" t="s">
        <v>22</v>
      </c>
      <c r="B13" s="23">
        <f t="shared" ref="B13:J13" si="1">SUM(B4:B12)</f>
        <v>32421.690000000002</v>
      </c>
      <c r="C13" s="23">
        <f>SUM(C4:C12)-0.01</f>
        <v>11347.581499999998</v>
      </c>
      <c r="D13" s="23">
        <f t="shared" si="1"/>
        <v>21074.098500000004</v>
      </c>
      <c r="E13" s="23">
        <f t="shared" si="1"/>
        <v>6.15</v>
      </c>
      <c r="F13" s="23">
        <f t="shared" si="1"/>
        <v>396.72</v>
      </c>
      <c r="G13" s="23">
        <f t="shared" si="1"/>
        <v>0</v>
      </c>
      <c r="H13" s="23">
        <f t="shared" si="1"/>
        <v>73.25</v>
      </c>
      <c r="I13" s="23">
        <f t="shared" si="1"/>
        <v>15</v>
      </c>
      <c r="J13" s="24">
        <f t="shared" si="1"/>
        <v>21565.25</v>
      </c>
      <c r="K13" s="35"/>
      <c r="L13" s="35"/>
    </row>
    <row r="14" spans="1:13" ht="15.75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4"/>
      <c r="K14" s="35"/>
      <c r="L14" s="35"/>
    </row>
    <row r="15" spans="1:13" x14ac:dyDescent="0.25">
      <c r="A15" s="25"/>
      <c r="B15" s="26"/>
      <c r="C15" s="36"/>
      <c r="D15" s="26"/>
      <c r="E15" s="26"/>
    </row>
    <row r="16" spans="1:13" ht="9" customHeight="1" x14ac:dyDescent="0.25">
      <c r="A16" s="25"/>
      <c r="B16" s="26"/>
      <c r="C16" s="26"/>
      <c r="D16" s="26"/>
      <c r="E16" s="26"/>
    </row>
  </sheetData>
  <conditionalFormatting sqref="E4:I12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L14"/>
  <sheetViews>
    <sheetView workbookViewId="0">
      <selection activeCell="Q17" sqref="Q17"/>
    </sheetView>
  </sheetViews>
  <sheetFormatPr baseColWidth="10" defaultColWidth="11.5703125" defaultRowHeight="15" x14ac:dyDescent="0.25"/>
  <cols>
    <col min="1" max="1" width="28" customWidth="1"/>
    <col min="2" max="2" width="13.28515625" customWidth="1"/>
    <col min="3" max="3" width="12.5703125" customWidth="1"/>
    <col min="4" max="4" width="15.42578125" bestFit="1" customWidth="1"/>
    <col min="5" max="5" width="12.5703125" customWidth="1"/>
    <col min="6" max="7" width="16.5703125" customWidth="1"/>
    <col min="8" max="8" width="17.5703125" bestFit="1" customWidth="1"/>
    <col min="9" max="9" width="14.42578125" customWidth="1"/>
    <col min="10" max="10" width="10.7109375" customWidth="1"/>
    <col min="11" max="11" width="13.7109375" customWidth="1"/>
  </cols>
  <sheetData>
    <row r="1" spans="1:12" ht="16.5" x14ac:dyDescent="0.25">
      <c r="A1" s="1" t="s">
        <v>0</v>
      </c>
    </row>
    <row r="2" spans="1:12" ht="22.7" customHeight="1" thickBot="1" x14ac:dyDescent="0.3"/>
    <row r="3" spans="1:12" s="7" customFormat="1" ht="39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 t="s">
        <v>11</v>
      </c>
      <c r="L3" s="6" t="s">
        <v>12</v>
      </c>
    </row>
    <row r="4" spans="1:12" x14ac:dyDescent="0.25">
      <c r="A4" s="8" t="s">
        <v>13</v>
      </c>
      <c r="B4" s="9">
        <f>'[1]Cutanda Mansilla, Vicente'!B22</f>
        <v>4631.67</v>
      </c>
      <c r="C4" s="9">
        <f>'[1]Cutanda Mansilla, Vicente'!C22</f>
        <v>1621.0844999999999</v>
      </c>
      <c r="D4" s="10">
        <f>'[1]Cutanda Mansilla, Vicente'!D22</f>
        <v>3010.5855000000006</v>
      </c>
      <c r="E4" s="10">
        <f>'[1]Cutanda Mansilla, Vicente'!B36</f>
        <v>0</v>
      </c>
      <c r="F4" s="10">
        <f>'[1]Cutanda Mansilla, Vicente'!D36</f>
        <v>266</v>
      </c>
      <c r="G4" s="10">
        <f>'[1]Cutanda Mansilla, Vicente'!E36</f>
        <v>0</v>
      </c>
      <c r="H4" s="10">
        <f>'[1]Cutanda Mansilla, Vicente'!B49+'[1]Cutanda Mansilla, Vicente'!C49</f>
        <v>76.449999999999989</v>
      </c>
      <c r="I4" s="10">
        <f>'[1]Cutanda Mansilla, Vicente'!D49</f>
        <v>20</v>
      </c>
      <c r="J4" s="11">
        <v>10</v>
      </c>
      <c r="K4" s="12">
        <f>ROUND(SUM(D4:I4),2)-J4</f>
        <v>3363.04</v>
      </c>
      <c r="L4" s="13">
        <v>44195</v>
      </c>
    </row>
    <row r="5" spans="1:12" x14ac:dyDescent="0.25">
      <c r="A5" s="14" t="s">
        <v>14</v>
      </c>
      <c r="B5" s="15">
        <f>'[1]Iglesias García, Mar'!B22</f>
        <v>4631.67</v>
      </c>
      <c r="C5" s="15">
        <f>'[1]Iglesias García, Mar'!C22</f>
        <v>1621.0844999999999</v>
      </c>
      <c r="D5" s="16">
        <f>'[1]Iglesias García, Mar'!D22</f>
        <v>3010.5855000000006</v>
      </c>
      <c r="E5" s="16">
        <f>'[1]Despeses Iglesias Garcia Mar'!B18</f>
        <v>165.64999999999998</v>
      </c>
      <c r="F5" s="16">
        <f>'[1]Despeses Iglesias Garcia Mar'!E18</f>
        <v>199.5</v>
      </c>
      <c r="G5" s="16">
        <f>'[1]Despeses Iglesias Garcia Mar'!G18+'[1]Despeses Iglesias Garcia Mar'!F18</f>
        <v>3.55</v>
      </c>
      <c r="H5" s="16">
        <f>'[1]Despeses Iglesias Garcia Mar'!C18</f>
        <v>91.9</v>
      </c>
      <c r="I5" s="16">
        <f>'[1]Despeses Iglesias Garcia Mar'!D18</f>
        <v>30</v>
      </c>
      <c r="J5" s="17"/>
      <c r="K5" s="18">
        <f t="shared" ref="K5:K12" si="0">ROUND(SUM(D5:I5),2)</f>
        <v>3501.19</v>
      </c>
      <c r="L5" s="13">
        <v>44195</v>
      </c>
    </row>
    <row r="6" spans="1:12" x14ac:dyDescent="0.25">
      <c r="A6" s="14" t="s">
        <v>15</v>
      </c>
      <c r="B6" s="15">
        <f>'[1]Lozano Estivalis, María'!B22</f>
        <v>4631.67</v>
      </c>
      <c r="C6" s="15">
        <f>'[1]Lozano Estivalis, María'!C22</f>
        <v>1621.0844999999999</v>
      </c>
      <c r="D6" s="16">
        <f>'[1]Lozano Estivalis, María'!D22</f>
        <v>3010.5855000000006</v>
      </c>
      <c r="E6" s="16"/>
      <c r="F6" s="16"/>
      <c r="G6" s="16"/>
      <c r="H6" s="16"/>
      <c r="I6" s="16"/>
      <c r="J6" s="17"/>
      <c r="K6" s="18">
        <f t="shared" si="0"/>
        <v>3010.59</v>
      </c>
      <c r="L6" s="13">
        <v>44195</v>
      </c>
    </row>
    <row r="7" spans="1:12" x14ac:dyDescent="0.25">
      <c r="A7" s="14" t="s">
        <v>16</v>
      </c>
      <c r="B7" s="15">
        <f>'[1]Martinez Saez, José'!B22</f>
        <v>4631.67</v>
      </c>
      <c r="C7" s="15">
        <f>'[1]Martinez Saez, José'!C22</f>
        <v>1621.0844999999999</v>
      </c>
      <c r="D7" s="16">
        <f>'[1]Martinez Saez, José'!D22</f>
        <v>3010.5855000000006</v>
      </c>
      <c r="E7" s="16"/>
      <c r="F7" s="16"/>
      <c r="G7" s="16"/>
      <c r="H7" s="16"/>
      <c r="I7" s="16"/>
      <c r="J7" s="17"/>
      <c r="K7" s="18">
        <f t="shared" si="0"/>
        <v>3010.59</v>
      </c>
      <c r="L7" s="13">
        <v>44195</v>
      </c>
    </row>
    <row r="8" spans="1:12" x14ac:dyDescent="0.25">
      <c r="A8" s="14" t="s">
        <v>17</v>
      </c>
      <c r="B8" s="15">
        <f>'[1]Piqueras Navarro Raquel'!B22</f>
        <v>4631.67</v>
      </c>
      <c r="C8" s="15">
        <f>'[1]Piqueras Navarro Raquel'!C22</f>
        <v>1621.0844999999999</v>
      </c>
      <c r="D8" s="16">
        <f>'[1]Piqueras Navarro Raquel'!D22</f>
        <v>3010.5855000000006</v>
      </c>
      <c r="E8" s="16"/>
      <c r="F8" s="16"/>
      <c r="G8" s="16"/>
      <c r="H8" s="16"/>
      <c r="I8" s="16"/>
      <c r="J8" s="17"/>
      <c r="K8" s="18">
        <f t="shared" si="0"/>
        <v>3010.59</v>
      </c>
      <c r="L8" s="13">
        <v>44195</v>
      </c>
    </row>
    <row r="9" spans="1:12" x14ac:dyDescent="0.25">
      <c r="A9" s="14" t="s">
        <v>18</v>
      </c>
      <c r="B9" s="15">
        <f>'[1]Pallarès Piquer, Marc'!B22</f>
        <v>4631.67</v>
      </c>
      <c r="C9" s="15">
        <f>'[1]Pallarès Piquer, Marc'!C22</f>
        <v>1621.0844999999999</v>
      </c>
      <c r="D9" s="15">
        <f>'[1]Pallarès Piquer, Marc'!D22</f>
        <v>3010.5855000000006</v>
      </c>
      <c r="E9" s="16">
        <f>'[1]Pallarès Piquer, Marc'!B35</f>
        <v>0</v>
      </c>
      <c r="F9" s="16">
        <f>'[1]Pallarès Piquer, Marc'!D35</f>
        <v>47.12</v>
      </c>
      <c r="G9" s="16">
        <f>'[1]Pallarès Piquer, Marc'!E35</f>
        <v>0</v>
      </c>
      <c r="H9" s="16">
        <f>'[1]Pallarès Piquer, Marc'!B48+'[1]Pallarès Piquer, Marc'!C48</f>
        <v>0</v>
      </c>
      <c r="I9" s="16">
        <f>'[1]Pallarès Piquer, Marc'!D48</f>
        <v>0</v>
      </c>
      <c r="J9" s="17"/>
      <c r="K9" s="18">
        <f t="shared" si="0"/>
        <v>3057.71</v>
      </c>
      <c r="L9" s="13">
        <v>44195</v>
      </c>
    </row>
    <row r="10" spans="1:12" x14ac:dyDescent="0.25">
      <c r="A10" s="14" t="s">
        <v>19</v>
      </c>
      <c r="B10" s="15">
        <f>'[1]Agost Canós, Rosa María'!B22</f>
        <v>4631.67</v>
      </c>
      <c r="C10" s="15">
        <f>'[1]Agost Canós, Rosa María'!C22</f>
        <v>1621.0844999999999</v>
      </c>
      <c r="D10" s="15">
        <f>'[1]Agost Canós, Rosa María'!D22</f>
        <v>3010.5855000000006</v>
      </c>
      <c r="E10" s="16"/>
      <c r="F10" s="16">
        <f>'[1]Agost Canós, Rosa María'!C36</f>
        <v>180.12</v>
      </c>
      <c r="G10" s="16"/>
      <c r="H10" s="16"/>
      <c r="I10" s="16"/>
      <c r="J10" s="17"/>
      <c r="K10" s="18">
        <f t="shared" si="0"/>
        <v>3190.71</v>
      </c>
      <c r="L10" s="13">
        <v>44195</v>
      </c>
    </row>
    <row r="11" spans="1:12" x14ac:dyDescent="0.25">
      <c r="A11" s="14" t="s">
        <v>20</v>
      </c>
      <c r="B11" s="15">
        <f>'[1]Camarasa Bravo, Manuel'!B22</f>
        <v>4117.04</v>
      </c>
      <c r="C11" s="15">
        <f>'[1]Camarasa Bravo, Manuel'!C22</f>
        <v>1440.9639999999999</v>
      </c>
      <c r="D11" s="15">
        <f>'[1]Camarasa Bravo, Manuel'!D22</f>
        <v>2676.0760000000005</v>
      </c>
      <c r="E11" s="16"/>
      <c r="F11" s="16"/>
      <c r="G11" s="16"/>
      <c r="H11" s="16"/>
      <c r="I11" s="16"/>
      <c r="J11" s="17"/>
      <c r="K11" s="18">
        <f t="shared" si="0"/>
        <v>2676.08</v>
      </c>
      <c r="L11" s="13">
        <v>44195</v>
      </c>
    </row>
    <row r="12" spans="1:12" ht="24.2" customHeight="1" thickBot="1" x14ac:dyDescent="0.3">
      <c r="A12" s="19" t="s">
        <v>21</v>
      </c>
      <c r="B12" s="20">
        <f>'[1]Yagüe Perales, Rosa'!B22</f>
        <v>4631.67</v>
      </c>
      <c r="C12" s="20">
        <f>'[1]Yagüe Perales, Rosa'!C22</f>
        <v>1621.0844999999999</v>
      </c>
      <c r="D12" s="20">
        <f>'[1]Yagüe Perales, Rosa'!D22</f>
        <v>3010.5855000000006</v>
      </c>
      <c r="E12" s="21"/>
      <c r="F12" s="21"/>
      <c r="G12" s="21"/>
      <c r="H12" s="21"/>
      <c r="I12" s="21"/>
      <c r="J12" s="21"/>
      <c r="K12" s="18">
        <f t="shared" si="0"/>
        <v>3010.59</v>
      </c>
      <c r="L12" s="13">
        <v>44195</v>
      </c>
    </row>
    <row r="13" spans="1:12" ht="15.75" x14ac:dyDescent="0.25">
      <c r="A13" s="22" t="s">
        <v>22</v>
      </c>
      <c r="B13" s="23">
        <f t="shared" ref="B13:K13" si="1">SUM(B4:B12)</f>
        <v>41170.399999999994</v>
      </c>
      <c r="C13" s="23">
        <f>SUM(C4:C12)-0.01</f>
        <v>14409.63</v>
      </c>
      <c r="D13" s="23">
        <f t="shared" si="1"/>
        <v>26760.760000000006</v>
      </c>
      <c r="E13" s="23">
        <f t="shared" si="1"/>
        <v>165.64999999999998</v>
      </c>
      <c r="F13" s="23">
        <f t="shared" si="1"/>
        <v>692.74</v>
      </c>
      <c r="G13" s="23">
        <f t="shared" si="1"/>
        <v>3.55</v>
      </c>
      <c r="H13" s="23">
        <f t="shared" si="1"/>
        <v>168.35</v>
      </c>
      <c r="I13" s="23">
        <f t="shared" si="1"/>
        <v>50</v>
      </c>
      <c r="J13" s="23"/>
      <c r="K13" s="24">
        <f t="shared" si="1"/>
        <v>27831.09</v>
      </c>
    </row>
    <row r="14" spans="1:12" ht="24.2" customHeight="1" x14ac:dyDescent="0.25">
      <c r="A14" s="25"/>
      <c r="B14" s="26"/>
      <c r="C14" s="26"/>
      <c r="D14" s="26"/>
      <c r="E14" s="26"/>
    </row>
  </sheetData>
  <conditionalFormatting sqref="E4:J1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 annual 2020</vt:lpstr>
      <vt:lpstr>1T GENER-FEBRER</vt:lpstr>
      <vt:lpstr>1T MARÇ</vt:lpstr>
      <vt:lpstr>2T</vt:lpstr>
      <vt:lpstr>3T</vt:lpstr>
      <vt:lpstr>4T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UBIEDO de OÑATE - RAUL</dc:creator>
  <cp:lastModifiedBy>MARÍN GONZÁLEZ - CAROLINA</cp:lastModifiedBy>
  <dcterms:created xsi:type="dcterms:W3CDTF">2021-05-06T08:14:49Z</dcterms:created>
  <dcterms:modified xsi:type="dcterms:W3CDTF">2021-05-07T08:01:06Z</dcterms:modified>
</cp:coreProperties>
</file>