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ATOS PAGINA TRANSPARENCIA\2018\"/>
    </mc:Choice>
  </mc:AlternateContent>
  <xr:revisionPtr revIDLastSave="0" documentId="8_{438F6EC2-4071-4D76-B728-F10E637A39B1}" xr6:coauthVersionLast="40" xr6:coauthVersionMax="40" xr10:uidLastSave="{00000000-0000-0000-0000-000000000000}"/>
  <bookViews>
    <workbookView xWindow="32760" yWindow="32760" windowWidth="28800" windowHeight="7365" tabRatio="736"/>
  </bookViews>
  <sheets>
    <sheet name="Plantilla" sheetId="1" r:id="rId1"/>
  </sheets>
  <definedNames>
    <definedName name="_xlnm.Print_Area" localSheetId="0">Plantilla!$A$3:$U$95</definedName>
    <definedName name="Excel_BuiltIn_Print_Area" localSheetId="0">Plantilla!$A$1:$E$96</definedName>
    <definedName name="retribuciones">#REF!</definedName>
    <definedName name="retribuciones_E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8" i="1" l="1"/>
  <c r="L88" i="1"/>
  <c r="N36" i="1"/>
  <c r="S36" i="1"/>
  <c r="T36" i="1"/>
  <c r="O36" i="1"/>
  <c r="K36" i="1"/>
  <c r="L36" i="1"/>
  <c r="N9" i="1"/>
  <c r="O9" i="1"/>
  <c r="O10" i="1"/>
  <c r="O11" i="1"/>
  <c r="O13" i="1"/>
  <c r="S13" i="1"/>
  <c r="T13" i="1"/>
  <c r="O14" i="1"/>
  <c r="O15" i="1"/>
  <c r="O16" i="1"/>
  <c r="O17" i="1"/>
  <c r="O18" i="1"/>
  <c r="O20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5" i="1"/>
  <c r="O37" i="1"/>
  <c r="U37" i="1"/>
  <c r="O38" i="1"/>
  <c r="U38" i="1"/>
  <c r="O39" i="1"/>
  <c r="S39" i="1"/>
  <c r="T39" i="1"/>
  <c r="O40" i="1"/>
  <c r="S40" i="1"/>
  <c r="T40" i="1"/>
  <c r="O41" i="1"/>
  <c r="U41" i="1"/>
  <c r="O42" i="1"/>
  <c r="S42" i="1"/>
  <c r="T42" i="1"/>
  <c r="O43" i="1"/>
  <c r="U43" i="1"/>
  <c r="O44" i="1"/>
  <c r="S44" i="1"/>
  <c r="T44" i="1"/>
  <c r="O45" i="1"/>
  <c r="S45" i="1"/>
  <c r="T45" i="1"/>
  <c r="O46" i="1"/>
  <c r="S46" i="1"/>
  <c r="T46" i="1"/>
  <c r="O47" i="1"/>
  <c r="S47" i="1"/>
  <c r="T47" i="1"/>
  <c r="O48" i="1"/>
  <c r="S48" i="1"/>
  <c r="T48" i="1"/>
  <c r="O49" i="1"/>
  <c r="U49" i="1"/>
  <c r="O50" i="1"/>
  <c r="S50" i="1"/>
  <c r="T50" i="1"/>
  <c r="O51" i="1"/>
  <c r="S51" i="1"/>
  <c r="T51" i="1"/>
  <c r="O52" i="1"/>
  <c r="U52" i="1"/>
  <c r="O53" i="1"/>
  <c r="S53" i="1"/>
  <c r="T53" i="1"/>
  <c r="O54" i="1"/>
  <c r="U54" i="1"/>
  <c r="O57" i="1"/>
  <c r="S57" i="1"/>
  <c r="T57" i="1"/>
  <c r="O58" i="1"/>
  <c r="S58" i="1"/>
  <c r="T58" i="1"/>
  <c r="O59" i="1"/>
  <c r="U59" i="1"/>
  <c r="O60" i="1"/>
  <c r="U60" i="1"/>
  <c r="O61" i="1"/>
  <c r="S61" i="1"/>
  <c r="T61" i="1"/>
  <c r="O63" i="1"/>
  <c r="U63" i="1"/>
  <c r="O64" i="1"/>
  <c r="S64" i="1"/>
  <c r="T64" i="1"/>
  <c r="O65" i="1"/>
  <c r="U65" i="1"/>
  <c r="O67" i="1"/>
  <c r="S67" i="1"/>
  <c r="T67" i="1"/>
  <c r="O68" i="1"/>
  <c r="U68" i="1"/>
  <c r="O69" i="1"/>
  <c r="U69" i="1"/>
  <c r="O70" i="1"/>
  <c r="S70" i="1"/>
  <c r="T70" i="1"/>
  <c r="O71" i="1"/>
  <c r="U71" i="1"/>
  <c r="O72" i="1"/>
  <c r="U72" i="1"/>
  <c r="O73" i="1"/>
  <c r="U73" i="1"/>
  <c r="O76" i="1"/>
  <c r="O78" i="1"/>
  <c r="N10" i="1"/>
  <c r="N11" i="1"/>
  <c r="N14" i="1"/>
  <c r="N15" i="1"/>
  <c r="N16" i="1"/>
  <c r="N17" i="1"/>
  <c r="U17" i="1"/>
  <c r="F18" i="1"/>
  <c r="F22" i="1"/>
  <c r="N18" i="1"/>
  <c r="F20" i="1"/>
  <c r="K20" i="1"/>
  <c r="L20" i="1"/>
  <c r="F21" i="1"/>
  <c r="K21" i="1"/>
  <c r="L21" i="1"/>
  <c r="F76" i="1"/>
  <c r="F78" i="1"/>
  <c r="N20" i="1"/>
  <c r="S20" i="1"/>
  <c r="T20" i="1"/>
  <c r="N21" i="1"/>
  <c r="N22" i="1"/>
  <c r="N23" i="1"/>
  <c r="N25" i="1"/>
  <c r="N26" i="1"/>
  <c r="N27" i="1"/>
  <c r="N28" i="1"/>
  <c r="N29" i="1"/>
  <c r="S29" i="1"/>
  <c r="T29" i="1"/>
  <c r="N30" i="1"/>
  <c r="N31" i="1"/>
  <c r="N32" i="1"/>
  <c r="N33" i="1"/>
  <c r="S33" i="1"/>
  <c r="T33" i="1"/>
  <c r="N34" i="1"/>
  <c r="N35" i="1"/>
  <c r="G92" i="1"/>
  <c r="H92" i="1"/>
  <c r="I92" i="1"/>
  <c r="J92" i="1"/>
  <c r="M92" i="1"/>
  <c r="N92" i="1"/>
  <c r="O92" i="1"/>
  <c r="P92" i="1"/>
  <c r="Q92" i="1"/>
  <c r="R92" i="1"/>
  <c r="S92" i="1"/>
  <c r="T92" i="1"/>
  <c r="F92" i="1"/>
  <c r="K16" i="1"/>
  <c r="L16" i="1"/>
  <c r="U76" i="1"/>
  <c r="U78" i="1"/>
  <c r="T76" i="1"/>
  <c r="T78" i="1"/>
  <c r="S76" i="1"/>
  <c r="S78" i="1"/>
  <c r="R74" i="1"/>
  <c r="R76" i="1"/>
  <c r="R78" i="1"/>
  <c r="Q74" i="1"/>
  <c r="Q76" i="1"/>
  <c r="Q78" i="1"/>
  <c r="P74" i="1"/>
  <c r="P76" i="1"/>
  <c r="P78" i="1"/>
  <c r="N76" i="1"/>
  <c r="N78" i="1"/>
  <c r="M76" i="1"/>
  <c r="M78" i="1"/>
  <c r="K9" i="1"/>
  <c r="L9" i="1"/>
  <c r="K10" i="1"/>
  <c r="L10" i="1"/>
  <c r="K11" i="1"/>
  <c r="L11" i="1"/>
  <c r="K13" i="1"/>
  <c r="L13" i="1"/>
  <c r="K14" i="1"/>
  <c r="L14" i="1"/>
  <c r="K23" i="1"/>
  <c r="L23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7" i="1"/>
  <c r="L57" i="1"/>
  <c r="K58" i="1"/>
  <c r="L58" i="1"/>
  <c r="K59" i="1"/>
  <c r="L59" i="1"/>
  <c r="K60" i="1"/>
  <c r="L60" i="1"/>
  <c r="K61" i="1"/>
  <c r="L61" i="1"/>
  <c r="K63" i="1"/>
  <c r="L63" i="1"/>
  <c r="K64" i="1"/>
  <c r="L64" i="1"/>
  <c r="K65" i="1"/>
  <c r="L65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L76" i="1"/>
  <c r="L78" i="1"/>
  <c r="K76" i="1"/>
  <c r="K78" i="1"/>
  <c r="J74" i="1"/>
  <c r="J76" i="1"/>
  <c r="J78" i="1"/>
  <c r="I74" i="1"/>
  <c r="I76" i="1"/>
  <c r="I78" i="1"/>
  <c r="H74" i="1"/>
  <c r="H76" i="1"/>
  <c r="H78" i="1"/>
  <c r="G74" i="1"/>
  <c r="G76" i="1"/>
  <c r="G78" i="1"/>
  <c r="K17" i="1"/>
  <c r="L17" i="1"/>
  <c r="K15" i="1"/>
  <c r="L15" i="1"/>
  <c r="M74" i="1"/>
  <c r="S68" i="1"/>
  <c r="T68" i="1"/>
  <c r="U13" i="1"/>
  <c r="U46" i="1"/>
  <c r="K18" i="1"/>
  <c r="L18" i="1"/>
  <c r="U30" i="1"/>
  <c r="U57" i="1"/>
  <c r="U11" i="1"/>
  <c r="U32" i="1"/>
  <c r="S72" i="1"/>
  <c r="T72" i="1"/>
  <c r="U53" i="1"/>
  <c r="S16" i="1"/>
  <c r="T16" i="1"/>
  <c r="S37" i="1"/>
  <c r="T37" i="1"/>
  <c r="K92" i="1"/>
  <c r="U34" i="1"/>
  <c r="U44" i="1"/>
  <c r="U10" i="1"/>
  <c r="S38" i="1"/>
  <c r="T38" i="1"/>
  <c r="U64" i="1"/>
  <c r="S10" i="1"/>
  <c r="T10" i="1"/>
  <c r="S43" i="1"/>
  <c r="T43" i="1"/>
  <c r="S52" i="1"/>
  <c r="T52" i="1"/>
  <c r="U70" i="1"/>
  <c r="S18" i="1"/>
  <c r="T18" i="1"/>
  <c r="U14" i="1"/>
  <c r="S71" i="1"/>
  <c r="T71" i="1"/>
  <c r="S32" i="1"/>
  <c r="T32" i="1"/>
  <c r="S23" i="1"/>
  <c r="T23" i="1"/>
  <c r="U26" i="1"/>
  <c r="U18" i="1"/>
  <c r="S11" i="1"/>
  <c r="T11" i="1"/>
  <c r="U61" i="1"/>
  <c r="U31" i="1"/>
  <c r="U47" i="1"/>
  <c r="U50" i="1"/>
  <c r="U35" i="1"/>
  <c r="U27" i="1"/>
  <c r="S27" i="1"/>
  <c r="T27" i="1"/>
  <c r="G79" i="1"/>
  <c r="J79" i="1"/>
  <c r="U36" i="1"/>
  <c r="S59" i="1"/>
  <c r="T59" i="1"/>
  <c r="S30" i="1"/>
  <c r="T30" i="1"/>
  <c r="U40" i="1"/>
  <c r="U33" i="1"/>
  <c r="U25" i="1"/>
  <c r="U67" i="1"/>
  <c r="U58" i="1"/>
  <c r="U48" i="1"/>
  <c r="S54" i="1"/>
  <c r="T54" i="1"/>
  <c r="U16" i="1"/>
  <c r="U23" i="1"/>
  <c r="S26" i="1"/>
  <c r="T26" i="1"/>
  <c r="P79" i="1"/>
  <c r="U20" i="1"/>
  <c r="S9" i="1"/>
  <c r="T9" i="1"/>
  <c r="K22" i="1"/>
  <c r="L22" i="1"/>
  <c r="L74" i="1"/>
  <c r="L79" i="1"/>
  <c r="F74" i="1"/>
  <c r="F79" i="1"/>
  <c r="N74" i="1"/>
  <c r="N79" i="1"/>
  <c r="H79" i="1"/>
  <c r="S15" i="1"/>
  <c r="T15" i="1"/>
  <c r="S60" i="1"/>
  <c r="T60" i="1"/>
  <c r="S14" i="1"/>
  <c r="T14" i="1"/>
  <c r="U45" i="1"/>
  <c r="I79" i="1"/>
  <c r="S22" i="1"/>
  <c r="T22" i="1"/>
  <c r="S31" i="1"/>
  <c r="T31" i="1"/>
  <c r="S17" i="1"/>
  <c r="T17" i="1"/>
  <c r="Q79" i="1"/>
  <c r="M79" i="1"/>
  <c r="U21" i="1"/>
  <c r="S49" i="1"/>
  <c r="T49" i="1"/>
  <c r="U39" i="1"/>
  <c r="R79" i="1"/>
  <c r="S35" i="1"/>
  <c r="T35" i="1"/>
  <c r="S34" i="1"/>
  <c r="T34" i="1"/>
  <c r="U28" i="1"/>
  <c r="S63" i="1"/>
  <c r="T63" i="1"/>
  <c r="O74" i="1"/>
  <c r="O79" i="1"/>
  <c r="L92" i="1"/>
  <c r="U88" i="1"/>
  <c r="U92" i="1"/>
  <c r="S21" i="1"/>
  <c r="T21" i="1"/>
  <c r="U9" i="1"/>
  <c r="U22" i="1"/>
  <c r="U29" i="1"/>
  <c r="S41" i="1"/>
  <c r="T41" i="1"/>
  <c r="S69" i="1"/>
  <c r="T69" i="1"/>
  <c r="U15" i="1"/>
  <c r="S73" i="1"/>
  <c r="T73" i="1"/>
  <c r="S28" i="1"/>
  <c r="T28" i="1"/>
  <c r="S25" i="1"/>
  <c r="T25" i="1"/>
  <c r="U42" i="1"/>
  <c r="S65" i="1"/>
  <c r="T65" i="1"/>
  <c r="U51" i="1"/>
  <c r="K74" i="1"/>
  <c r="K79" i="1"/>
  <c r="U74" i="1"/>
  <c r="S74" i="1"/>
  <c r="S79" i="1"/>
  <c r="T74" i="1"/>
  <c r="T79" i="1"/>
  <c r="U79" i="1"/>
</calcChain>
</file>

<file path=xl/sharedStrings.xml><?xml version="1.0" encoding="utf-8"?>
<sst xmlns="http://schemas.openxmlformats.org/spreadsheetml/2006/main" count="276" uniqueCount="75">
  <si>
    <t>Puestos de plantilla y clasificaciones</t>
  </si>
  <si>
    <t>Nº  PUESTO</t>
  </si>
  <si>
    <t>DENOMINACIÓN DEL PUESTO</t>
  </si>
  <si>
    <t>NIVEL</t>
  </si>
  <si>
    <t>Grupo</t>
  </si>
  <si>
    <t>C.      Destino</t>
  </si>
  <si>
    <t>C. Especifico</t>
  </si>
  <si>
    <t>Jefatura del Gabinete Técnico</t>
  </si>
  <si>
    <t>A</t>
  </si>
  <si>
    <t>Director/a del Departamento Económico y Contratación</t>
  </si>
  <si>
    <t>Director/a del Departamento de Recursos Humanos</t>
  </si>
  <si>
    <t>Director/a del Departamento Jurídico</t>
  </si>
  <si>
    <t xml:space="preserve">Técnico/a en comunicación </t>
  </si>
  <si>
    <t>Tècnico/a en gestión Web</t>
  </si>
  <si>
    <t xml:space="preserve">Técnico/a en marketing </t>
  </si>
  <si>
    <t>Técnico/a publicista</t>
  </si>
  <si>
    <t>Técnico/a en audiencias</t>
  </si>
  <si>
    <t>Productor/a ejecutivo/a</t>
  </si>
  <si>
    <t>Técnico/a Lingüístico/a</t>
  </si>
  <si>
    <t>Técnico/a en Gestión Económica y Administrativa</t>
  </si>
  <si>
    <t>Técnico/a de Recursos Humanos</t>
  </si>
  <si>
    <t>Técnico/a Jurídico</t>
  </si>
  <si>
    <t>Técnico/a en  Informática</t>
  </si>
  <si>
    <t>Técnico/a en Informática</t>
  </si>
  <si>
    <t>Técnico/a en Telecomunicaciones</t>
  </si>
  <si>
    <t>B</t>
  </si>
  <si>
    <t>Técnico/a de emisión</t>
  </si>
  <si>
    <t>Jefatura de la Secretaría de Presidencia</t>
  </si>
  <si>
    <t>C</t>
  </si>
  <si>
    <t xml:space="preserve">Jefatura de la Secretaría </t>
  </si>
  <si>
    <t>Operador/a  de equipo</t>
  </si>
  <si>
    <t>Operador/a de sistemas informáticos</t>
  </si>
  <si>
    <t>Operador/a electrónico/a</t>
  </si>
  <si>
    <t xml:space="preserve">Administrativo/a </t>
  </si>
  <si>
    <t>Auxiliar Administrativo/a Presidencia</t>
  </si>
  <si>
    <t>D</t>
  </si>
  <si>
    <t xml:space="preserve">Auxiliar Administrativo/a </t>
  </si>
  <si>
    <t xml:space="preserve">TOTAL PERSONAL LABORAL SUJETO A CONVENIO </t>
  </si>
  <si>
    <t xml:space="preserve">TOTAL PERSONAL LABORAL NO SUJETO A CONVENIO </t>
  </si>
  <si>
    <t>Interventor/a</t>
  </si>
  <si>
    <t>Secretario/a Consejo Ciudadanía</t>
  </si>
  <si>
    <t>TOTAL FUNCIONARIOS</t>
  </si>
  <si>
    <t>TOTAL GENERAL RETRIBUCIONES SIN CREACIÓN, RECLASIFICACIÓN O AMORTIZACIÓN DE PUESTOS</t>
  </si>
  <si>
    <t>Personal contratado fuera de plantilla y clasificaciones aplicadas existentes</t>
  </si>
  <si>
    <t>E015</t>
  </si>
  <si>
    <t>E019</t>
  </si>
  <si>
    <t>E027</t>
  </si>
  <si>
    <t>E030</t>
  </si>
  <si>
    <t>E032</t>
  </si>
  <si>
    <t>E038</t>
  </si>
  <si>
    <t>E046</t>
  </si>
  <si>
    <t>E050</t>
  </si>
  <si>
    <t>MASA SALARIAL 2018 CORRESPONDIENTE A LA ENTIDAD: CORPORACIÓ VALENCIANA DE MITJANS DE COMUNICACIÓ
Criterio de ordenación: Por centro de trabajo y de mayor a menor coste de puesto</t>
  </si>
  <si>
    <t>SUELDO BASE</t>
  </si>
  <si>
    <t>C. DESTINO</t>
  </si>
  <si>
    <t>C. ESPECÍFICO</t>
  </si>
  <si>
    <t>ANTIGÜEDAD</t>
  </si>
  <si>
    <t>OTROS</t>
  </si>
  <si>
    <t>RETRIBUCIÓN ANUAL 2018</t>
  </si>
  <si>
    <t>C. COMPEN. C. ESP.</t>
  </si>
  <si>
    <t>TOTAL 2018</t>
  </si>
  <si>
    <t xml:space="preserve">Sec. Autonóm. </t>
  </si>
  <si>
    <t>Presidente del Consejo Rector</t>
  </si>
  <si>
    <t>Directora de Administración</t>
  </si>
  <si>
    <t>TOTAL MENSUAL</t>
  </si>
  <si>
    <t>TOTAL EXTRA</t>
  </si>
  <si>
    <t>TOTAL 12 MESES</t>
  </si>
  <si>
    <t>TOTAL 2 EXTRA</t>
  </si>
  <si>
    <t>sin puesto</t>
  </si>
  <si>
    <t>TOTAL PERSONAL</t>
  </si>
  <si>
    <t>MENSUALIDAD</t>
  </si>
  <si>
    <t>PAGA EXTRA</t>
  </si>
  <si>
    <t>TOTAL 2 EXTRAS</t>
  </si>
  <si>
    <t>Director/a de Recursos Humanos</t>
  </si>
  <si>
    <t>Secretario/a Consejo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</si>
</sst>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82" formatCode="_-* #,##0.00\ _P_t_a_-;\-* #,##0.00\ _P_t_a_-;_-* \-??\ _P_t_a_-;_-@_-"/>
    <numFmt numFmtId="183" formatCode="_-* #,##0.00\ _P_t_s_-;\-* #,##0.00\ _P_t_s_-;_-* \-??\ _P_t_s_-;_-@_-"/>
    <numFmt numFmtId="184" formatCode="_-* #,##0\ _P_t_a_-;\-* #,##0\ _P_t_a_-;_-* &quot;- &quot;_P_t_a_-;_-@_-"/>
    <numFmt numFmtId="185" formatCode="_-* #,##0.00&quot; €&quot;_-;\-* #,##0.00&quot; €&quot;_-;_-* \-??&quot; €&quot;_-;_-@_-"/>
    <numFmt numFmtId="190" formatCode="_-* #,##0.00\ [$€-1]_-;\-* #,##0.00\ [$€-1]_-;_-* &quot;-&quot;??\ [$€-1]_-"/>
  </numFmts>
  <fonts count="46" x14ac:knownFonts="1">
    <font>
      <sz val="10"/>
      <name val="Arial"/>
      <family val="2"/>
    </font>
    <font>
      <sz val="10"/>
      <name val="Arial"/>
    </font>
    <font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10"/>
      <color indexed="9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Verdana"/>
      <family val="2"/>
    </font>
    <font>
      <b/>
      <sz val="11"/>
      <color indexed="52"/>
      <name val="Calibri"/>
      <family val="2"/>
    </font>
    <font>
      <b/>
      <sz val="10"/>
      <color indexed="9"/>
      <name val="Verdana"/>
      <family val="2"/>
    </font>
    <font>
      <b/>
      <sz val="11"/>
      <color indexed="9"/>
      <name val="Calibri"/>
      <family val="2"/>
    </font>
    <font>
      <sz val="10"/>
      <color indexed="52"/>
      <name val="Verdana"/>
      <family val="2"/>
    </font>
    <font>
      <sz val="11"/>
      <color indexed="52"/>
      <name val="Calibri"/>
      <family val="2"/>
    </font>
    <font>
      <b/>
      <sz val="11"/>
      <color indexed="56"/>
      <name val="Verdana"/>
      <family val="2"/>
    </font>
    <font>
      <b/>
      <sz val="11"/>
      <color indexed="56"/>
      <name val="Calibri"/>
      <family val="2"/>
    </font>
    <font>
      <sz val="10"/>
      <color indexed="62"/>
      <name val="Verdana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20"/>
      <name val="Verdana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0"/>
      <color indexed="60"/>
      <name val="Verdana"/>
      <family val="2"/>
    </font>
    <font>
      <sz val="11"/>
      <color indexed="60"/>
      <name val="Calibri"/>
      <family val="2"/>
    </font>
    <font>
      <sz val="12"/>
      <name val="Arial"/>
      <family val="2"/>
      <charset val="1"/>
    </font>
    <font>
      <sz val="10"/>
      <color indexed="8"/>
      <name val="Verdana"/>
      <family val="2"/>
      <charset val="1"/>
    </font>
    <font>
      <b/>
      <sz val="10"/>
      <color indexed="63"/>
      <name val="Verdana"/>
      <family val="2"/>
    </font>
    <font>
      <b/>
      <sz val="11"/>
      <color indexed="63"/>
      <name val="Calibri"/>
      <family val="2"/>
    </font>
    <font>
      <sz val="10"/>
      <color indexed="10"/>
      <name val="Verdana"/>
      <family val="2"/>
    </font>
    <font>
      <sz val="11"/>
      <color indexed="10"/>
      <name val="Calibri"/>
      <family val="2"/>
    </font>
    <font>
      <i/>
      <sz val="10"/>
      <color indexed="23"/>
      <name val="Verdana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56"/>
      <name val="Calibri"/>
      <family val="2"/>
    </font>
    <font>
      <b/>
      <sz val="10"/>
      <color indexed="8"/>
      <name val="Verdan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31">
    <xf numFmtId="0" fontId="0" fillId="0" borderId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23" fillId="7" borderId="1" applyNumberFormat="0" applyAlignment="0" applyProtection="0"/>
    <xf numFmtId="0" fontId="24" fillId="7" borderId="1" applyNumberFormat="0" applyAlignment="0" applyProtection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84" fontId="26" fillId="0" borderId="0" applyFill="0" applyBorder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184" fontId="29" fillId="0" borderId="0" applyFill="0" applyBorder="0" applyProtection="0"/>
    <xf numFmtId="184" fontId="29" fillId="0" borderId="0" applyFill="0" applyBorder="0" applyProtection="0"/>
    <xf numFmtId="184" fontId="29" fillId="0" borderId="0" applyFill="0" applyBorder="0" applyProtection="0"/>
    <xf numFmtId="184" fontId="29" fillId="0" borderId="0" applyFill="0" applyBorder="0" applyProtection="0"/>
    <xf numFmtId="184" fontId="29" fillId="0" borderId="0" applyFill="0" applyBorder="0" applyProtection="0"/>
    <xf numFmtId="184" fontId="29" fillId="0" borderId="0" applyFill="0" applyBorder="0" applyProtection="0"/>
    <xf numFmtId="184" fontId="29" fillId="0" borderId="0" applyFill="0" applyBorder="0" applyProtection="0"/>
    <xf numFmtId="184" fontId="29" fillId="0" borderId="0" applyFill="0" applyBorder="0" applyProtection="0"/>
    <xf numFmtId="184" fontId="29" fillId="0" borderId="0" applyFill="0" applyBorder="0" applyProtection="0"/>
    <xf numFmtId="184" fontId="29" fillId="0" borderId="0" applyFill="0" applyBorder="0" applyProtection="0"/>
    <xf numFmtId="184" fontId="29" fillId="0" borderId="0" applyFill="0" applyBorder="0" applyProtection="0"/>
    <xf numFmtId="184" fontId="29" fillId="0" borderId="0" applyFill="0" applyBorder="0" applyProtection="0"/>
    <xf numFmtId="182" fontId="29" fillId="0" borderId="0" applyFill="0" applyBorder="0" applyProtection="0"/>
    <xf numFmtId="182" fontId="29" fillId="0" borderId="0" applyFill="0" applyBorder="0" applyProtection="0"/>
    <xf numFmtId="182" fontId="29" fillId="0" borderId="0" applyFill="0" applyBorder="0" applyProtection="0"/>
    <xf numFmtId="182" fontId="29" fillId="0" borderId="0" applyFill="0" applyBorder="0" applyProtection="0"/>
    <xf numFmtId="182" fontId="29" fillId="0" borderId="0" applyFill="0" applyBorder="0" applyProtection="0"/>
    <xf numFmtId="182" fontId="29" fillId="0" borderId="0" applyFill="0" applyBorder="0" applyProtection="0"/>
    <xf numFmtId="182" fontId="29" fillId="0" borderId="0" applyFill="0" applyBorder="0" applyProtection="0"/>
    <xf numFmtId="182" fontId="29" fillId="0" borderId="0" applyFill="0" applyBorder="0" applyProtection="0"/>
    <xf numFmtId="182" fontId="29" fillId="0" borderId="0" applyFill="0" applyBorder="0" applyProtection="0"/>
    <xf numFmtId="182" fontId="29" fillId="0" borderId="0" applyFill="0" applyBorder="0" applyProtection="0"/>
    <xf numFmtId="182" fontId="29" fillId="0" borderId="0" applyFill="0" applyBorder="0" applyProtection="0"/>
    <xf numFmtId="182" fontId="29" fillId="0" borderId="0" applyFill="0" applyBorder="0" applyProtection="0"/>
    <xf numFmtId="183" fontId="29" fillId="0" borderId="0" applyFill="0" applyBorder="0" applyProtection="0"/>
    <xf numFmtId="185" fontId="29" fillId="0" borderId="0" applyFill="0" applyBorder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33" fillId="0" borderId="0"/>
    <xf numFmtId="0" fontId="32" fillId="0" borderId="0"/>
    <xf numFmtId="0" fontId="25" fillId="23" borderId="5" applyNumberFormat="0" applyFont="0" applyAlignment="0" applyProtection="0"/>
    <xf numFmtId="0" fontId="25" fillId="23" borderId="5" applyNumberFormat="0" applyFont="0" applyAlignment="0" applyProtection="0"/>
    <xf numFmtId="9" fontId="29" fillId="0" borderId="0" applyFill="0" applyBorder="0" applyProtection="0"/>
    <xf numFmtId="0" fontId="34" fillId="16" borderId="6" applyNumberFormat="0" applyAlignment="0" applyProtection="0"/>
    <xf numFmtId="0" fontId="35" fillId="16" borderId="6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42" fillId="0" borderId="7" applyNumberFormat="0" applyFill="0" applyAlignment="0" applyProtection="0"/>
    <xf numFmtId="0" fontId="43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0" borderId="9" applyNumberFormat="0" applyFill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8" fillId="0" borderId="0" xfId="0" applyFont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2" fillId="24" borderId="0" xfId="0" applyFont="1" applyFill="1"/>
    <xf numFmtId="4" fontId="2" fillId="0" borderId="10" xfId="0" applyNumberFormat="1" applyFont="1" applyFill="1" applyBorder="1" applyAlignment="1">
      <alignment vertical="center"/>
    </xf>
    <xf numFmtId="4" fontId="2" fillId="0" borderId="10" xfId="0" applyNumberFormat="1" applyFont="1" applyFill="1" applyBorder="1"/>
    <xf numFmtId="4" fontId="9" fillId="0" borderId="10" xfId="0" applyNumberFormat="1" applyFont="1" applyFill="1" applyBorder="1"/>
    <xf numFmtId="0" fontId="2" fillId="0" borderId="0" xfId="0" applyFont="1" applyAlignment="1">
      <alignment horizontal="center" vertical="center"/>
    </xf>
    <xf numFmtId="4" fontId="9" fillId="0" borderId="11" xfId="0" applyNumberFormat="1" applyFont="1" applyFill="1" applyBorder="1"/>
    <xf numFmtId="4" fontId="2" fillId="0" borderId="11" xfId="0" applyNumberFormat="1" applyFont="1" applyFill="1" applyBorder="1" applyAlignment="1">
      <alignment vertical="center"/>
    </xf>
    <xf numFmtId="4" fontId="2" fillId="0" borderId="11" xfId="0" applyNumberFormat="1" applyFont="1" applyFill="1" applyBorder="1"/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0" applyNumberFormat="1" applyFont="1" applyFill="1" applyBorder="1"/>
    <xf numFmtId="4" fontId="9" fillId="0" borderId="17" xfId="0" applyNumberFormat="1" applyFont="1" applyFill="1" applyBorder="1"/>
    <xf numFmtId="0" fontId="7" fillId="0" borderId="18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vertical="center"/>
    </xf>
    <xf numFmtId="0" fontId="6" fillId="0" borderId="0" xfId="0" applyFont="1" applyFill="1"/>
    <xf numFmtId="0" fontId="2" fillId="0" borderId="19" xfId="0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0" fontId="9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 wrapText="1"/>
    </xf>
    <xf numFmtId="4" fontId="2" fillId="0" borderId="26" xfId="0" applyNumberFormat="1" applyFont="1" applyFill="1" applyBorder="1"/>
    <xf numFmtId="4" fontId="2" fillId="0" borderId="26" xfId="0" applyNumberFormat="1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/>
    <xf numFmtId="4" fontId="9" fillId="0" borderId="0" xfId="0" applyNumberFormat="1" applyFont="1" applyFill="1" applyBorder="1"/>
    <xf numFmtId="0" fontId="2" fillId="0" borderId="3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4" fontId="2" fillId="0" borderId="20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4" fontId="9" fillId="0" borderId="26" xfId="0" applyNumberFormat="1" applyFont="1" applyFill="1" applyBorder="1"/>
    <xf numFmtId="0" fontId="7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24" borderId="0" xfId="0" applyFont="1" applyFill="1"/>
    <xf numFmtId="0" fontId="7" fillId="0" borderId="33" xfId="0" applyFont="1" applyFill="1" applyBorder="1" applyAlignment="1">
      <alignment horizontal="center"/>
    </xf>
    <xf numFmtId="0" fontId="5" fillId="25" borderId="31" xfId="0" applyFont="1" applyFill="1" applyBorder="1" applyAlignment="1">
      <alignment horizontal="center" vertical="center" wrapText="1"/>
    </xf>
    <xf numFmtId="0" fontId="5" fillId="25" borderId="3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25" borderId="31" xfId="0" applyFont="1" applyFill="1" applyBorder="1" applyAlignment="1">
      <alignment horizontal="center" vertical="center"/>
    </xf>
    <xf numFmtId="0" fontId="5" fillId="25" borderId="3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</cellXfs>
  <cellStyles count="131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1 2" xfId="26"/>
    <cellStyle name="60% - Énfasis2" xfId="27" builtinId="36" customBuiltin="1"/>
    <cellStyle name="60% - Énfasis2 2" xfId="28"/>
    <cellStyle name="60% - Énfasis3" xfId="29" builtinId="40" customBuiltin="1"/>
    <cellStyle name="60% - Énfasis3 2" xfId="30"/>
    <cellStyle name="60% - Énfasis4" xfId="31" builtinId="44" customBuiltin="1"/>
    <cellStyle name="60% - Énfasis4 2" xfId="32"/>
    <cellStyle name="60% - Énfasis5" xfId="33" builtinId="48" customBuiltin="1"/>
    <cellStyle name="60% - Énfasis5 2" xfId="34"/>
    <cellStyle name="60% - Énfasis6" xfId="35" builtinId="52" customBuiltin="1"/>
    <cellStyle name="60% - Énfasis6 2" xfId="36"/>
    <cellStyle name="Buena 2" xfId="37"/>
    <cellStyle name="Cálculo" xfId="38" builtinId="22" customBuiltin="1"/>
    <cellStyle name="Cálculo 2" xfId="39"/>
    <cellStyle name="Celda de comprobación" xfId="40" builtinId="23" customBuiltin="1"/>
    <cellStyle name="Celda de comprobación 2" xfId="41"/>
    <cellStyle name="Celda vinculada" xfId="42" builtinId="24" customBuiltin="1"/>
    <cellStyle name="Celda vinculada 2" xfId="43"/>
    <cellStyle name="Encabezado 4" xfId="44" builtinId="19" customBuiltin="1"/>
    <cellStyle name="Encabezado 4 2" xfId="45"/>
    <cellStyle name="Énfasis1" xfId="46" builtinId="29" customBuiltin="1"/>
    <cellStyle name="Énfasis1 2" xfId="47"/>
    <cellStyle name="Énfasis2" xfId="48" builtinId="33" customBuiltin="1"/>
    <cellStyle name="Énfasis2 2" xfId="49"/>
    <cellStyle name="Énfasis3" xfId="50" builtinId="37" customBuiltin="1"/>
    <cellStyle name="Énfasis3 2" xfId="51"/>
    <cellStyle name="Énfasis4" xfId="52" builtinId="41" customBuiltin="1"/>
    <cellStyle name="Énfasis4 2" xfId="53"/>
    <cellStyle name="Énfasis5" xfId="54" builtinId="45" customBuiltin="1"/>
    <cellStyle name="Énfasis5 2" xfId="55"/>
    <cellStyle name="Énfasis6" xfId="56" builtinId="49" customBuiltin="1"/>
    <cellStyle name="Énfasis6 2" xfId="57"/>
    <cellStyle name="Entrada" xfId="58" builtinId="20" customBuiltin="1"/>
    <cellStyle name="Entrada 2" xfId="59"/>
    <cellStyle name="Euro" xfId="60"/>
    <cellStyle name="Euro 2" xfId="61"/>
    <cellStyle name="Euro 3" xfId="62"/>
    <cellStyle name="Euro_Comprobación Retribuciones 16" xfId="63"/>
    <cellStyle name="Excel Built-in Comma [0]" xfId="64"/>
    <cellStyle name="Incorrecto" xfId="65" builtinId="27" customBuiltin="1"/>
    <cellStyle name="Incorrecto 2" xfId="66"/>
    <cellStyle name="Millares [0] 2" xfId="67"/>
    <cellStyle name="Millares [0] 2 10" xfId="68"/>
    <cellStyle name="Millares [0] 2 11" xfId="69"/>
    <cellStyle name="Millares [0] 2 12" xfId="70"/>
    <cellStyle name="Millares [0] 2 2" xfId="71"/>
    <cellStyle name="Millares [0] 2 3" xfId="72"/>
    <cellStyle name="Millares [0] 2 4" xfId="73"/>
    <cellStyle name="Millares [0] 2 5" xfId="74"/>
    <cellStyle name="Millares [0] 2 6" xfId="75"/>
    <cellStyle name="Millares [0] 2 7" xfId="76"/>
    <cellStyle name="Millares [0] 2 8" xfId="77"/>
    <cellStyle name="Millares [0] 2 9" xfId="78"/>
    <cellStyle name="Millares 2" xfId="79"/>
    <cellStyle name="Millares 2 10" xfId="80"/>
    <cellStyle name="Millares 2 11" xfId="81"/>
    <cellStyle name="Millares 2 12" xfId="82"/>
    <cellStyle name="Millares 2 2" xfId="83"/>
    <cellStyle name="Millares 2 3" xfId="84"/>
    <cellStyle name="Millares 2 4" xfId="85"/>
    <cellStyle name="Millares 2 5" xfId="86"/>
    <cellStyle name="Millares 2 6" xfId="87"/>
    <cellStyle name="Millares 2 7" xfId="88"/>
    <cellStyle name="Millares 2 8" xfId="89"/>
    <cellStyle name="Millares 2 9" xfId="90"/>
    <cellStyle name="Millares 3" xfId="91"/>
    <cellStyle name="Moneda 2" xfId="92"/>
    <cellStyle name="Neutral" xfId="93" builtinId="28" customBuiltin="1"/>
    <cellStyle name="Neutral 2" xfId="94"/>
    <cellStyle name="Normal" xfId="0" builtinId="0"/>
    <cellStyle name="Normal 13" xfId="95"/>
    <cellStyle name="Normal 2" xfId="96"/>
    <cellStyle name="Normal 2 10" xfId="97"/>
    <cellStyle name="Normal 2 11" xfId="98"/>
    <cellStyle name="Normal 2 12" xfId="99"/>
    <cellStyle name="Normal 2 2" xfId="100"/>
    <cellStyle name="Normal 2 3" xfId="101"/>
    <cellStyle name="Normal 2 4" xfId="102"/>
    <cellStyle name="Normal 2 5" xfId="103"/>
    <cellStyle name="Normal 2 6" xfId="104"/>
    <cellStyle name="Normal 2 7" xfId="105"/>
    <cellStyle name="Normal 2 8" xfId="106"/>
    <cellStyle name="Normal 2 9" xfId="107"/>
    <cellStyle name="Normal 2_MASA APROBADA 2015" xfId="108"/>
    <cellStyle name="Normal 3" xfId="109"/>
    <cellStyle name="Normal 3 2" xfId="110"/>
    <cellStyle name="Normal 4" xfId="111"/>
    <cellStyle name="Normal 9" xfId="112"/>
    <cellStyle name="Notas" xfId="113" builtinId="10" customBuiltin="1"/>
    <cellStyle name="Notas 2" xfId="114"/>
    <cellStyle name="Porcentual 2" xfId="115"/>
    <cellStyle name="Salida" xfId="116" builtinId="21" customBuiltin="1"/>
    <cellStyle name="Salida 2" xfId="117"/>
    <cellStyle name="Texto de advertencia" xfId="118" builtinId="11" customBuiltin="1"/>
    <cellStyle name="Texto de advertencia 2" xfId="119"/>
    <cellStyle name="Texto explicativo" xfId="120" builtinId="53" customBuiltin="1"/>
    <cellStyle name="Texto explicativo 2" xfId="121"/>
    <cellStyle name="Título" xfId="122" builtinId="15" customBuiltin="1"/>
    <cellStyle name="Título 1 2" xfId="123"/>
    <cellStyle name="Título 2" xfId="124" builtinId="17" customBuiltin="1"/>
    <cellStyle name="Título 2 2" xfId="125"/>
    <cellStyle name="Título 3" xfId="126" builtinId="18" customBuiltin="1"/>
    <cellStyle name="Título 3 2" xfId="127"/>
    <cellStyle name="Título 4" xfId="128"/>
    <cellStyle name="Total" xfId="129" builtinId="25" customBuiltin="1"/>
    <cellStyle name="Total 2" xfId="1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tabSelected="1" topLeftCell="A85" zoomScaleNormal="100" zoomScaleSheetLayoutView="100" workbookViewId="0">
      <selection activeCell="J68" sqref="J68"/>
    </sheetView>
  </sheetViews>
  <sheetFormatPr baseColWidth="10" defaultRowHeight="12" x14ac:dyDescent="0.2"/>
  <cols>
    <col min="1" max="1" width="9.5703125" style="6" customWidth="1"/>
    <col min="2" max="2" width="45.42578125" style="6" customWidth="1"/>
    <col min="3" max="4" width="3.7109375" style="22" customWidth="1"/>
    <col min="5" max="5" width="5.28515625" style="6" customWidth="1"/>
    <col min="6" max="6" width="13.5703125" style="1" customWidth="1"/>
    <col min="7" max="11" width="11.42578125" style="1"/>
    <col min="12" max="12" width="14" style="1" customWidth="1"/>
    <col min="13" max="18" width="11.42578125" style="1"/>
    <col min="19" max="19" width="11.85546875" style="1" customWidth="1"/>
    <col min="20" max="20" width="12.28515625" style="1" customWidth="1"/>
    <col min="21" max="21" width="13" style="11" bestFit="1" customWidth="1"/>
    <col min="22" max="16384" width="11.42578125" style="1"/>
  </cols>
  <sheetData>
    <row r="1" spans="1:21" ht="11.25" customHeight="1" x14ac:dyDescent="0.2">
      <c r="A1" s="8"/>
      <c r="B1" s="9"/>
      <c r="C1" s="16"/>
      <c r="D1" s="16"/>
      <c r="E1" s="9"/>
      <c r="F1" s="9"/>
    </row>
    <row r="2" spans="1:21" ht="11.25" customHeight="1" thickBot="1" x14ac:dyDescent="0.25">
      <c r="A2" s="10"/>
      <c r="B2" s="9"/>
      <c r="C2" s="16"/>
      <c r="D2" s="16"/>
      <c r="E2" s="9"/>
      <c r="F2" s="9"/>
    </row>
    <row r="3" spans="1:21" ht="59.25" customHeight="1" thickBot="1" x14ac:dyDescent="0.25">
      <c r="A3" s="77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7.45" customHeight="1" thickBot="1" x14ac:dyDescent="0.25">
      <c r="A4" s="10"/>
      <c r="B4" s="9"/>
      <c r="C4" s="16"/>
      <c r="D4" s="16"/>
      <c r="E4" s="9"/>
      <c r="F4" s="9"/>
    </row>
    <row r="5" spans="1:21" ht="42" customHeight="1" thickBot="1" x14ac:dyDescent="0.25">
      <c r="A5" s="99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1" s="2" customFormat="1" ht="26.45" customHeight="1" thickBot="1" x14ac:dyDescent="0.25">
      <c r="A6" s="96" t="s">
        <v>1</v>
      </c>
      <c r="B6" s="93" t="s">
        <v>2</v>
      </c>
      <c r="C6" s="101" t="s">
        <v>3</v>
      </c>
      <c r="D6" s="101"/>
      <c r="E6" s="101"/>
      <c r="F6" s="81" t="s">
        <v>58</v>
      </c>
      <c r="G6" s="82"/>
      <c r="H6" s="82"/>
      <c r="I6" s="82"/>
      <c r="J6" s="82"/>
      <c r="K6" s="82"/>
      <c r="L6" s="82"/>
      <c r="M6" s="83"/>
      <c r="N6" s="83"/>
      <c r="O6" s="83"/>
      <c r="P6" s="83"/>
      <c r="Q6" s="83"/>
      <c r="R6" s="83"/>
      <c r="S6" s="83"/>
      <c r="T6" s="83"/>
      <c r="U6" s="84"/>
    </row>
    <row r="7" spans="1:21" s="2" customFormat="1" ht="27" customHeight="1" thickTop="1" thickBot="1" x14ac:dyDescent="0.25">
      <c r="A7" s="97"/>
      <c r="B7" s="94"/>
      <c r="C7" s="89" t="s">
        <v>4</v>
      </c>
      <c r="D7" s="85" t="s">
        <v>5</v>
      </c>
      <c r="E7" s="87" t="s">
        <v>6</v>
      </c>
      <c r="F7" s="81" t="s">
        <v>70</v>
      </c>
      <c r="G7" s="82"/>
      <c r="H7" s="82"/>
      <c r="I7" s="82"/>
      <c r="J7" s="82"/>
      <c r="K7" s="82"/>
      <c r="L7" s="84"/>
      <c r="M7" s="81" t="s">
        <v>71</v>
      </c>
      <c r="N7" s="82"/>
      <c r="O7" s="82"/>
      <c r="P7" s="82"/>
      <c r="Q7" s="82"/>
      <c r="R7" s="82"/>
      <c r="S7" s="82"/>
      <c r="T7" s="84"/>
      <c r="U7" s="79" t="s">
        <v>60</v>
      </c>
    </row>
    <row r="8" spans="1:21" s="2" customFormat="1" ht="58.7" customHeight="1" thickTop="1" thickBot="1" x14ac:dyDescent="0.25">
      <c r="A8" s="98"/>
      <c r="B8" s="95"/>
      <c r="C8" s="90"/>
      <c r="D8" s="86"/>
      <c r="E8" s="88"/>
      <c r="F8" s="20" t="s">
        <v>53</v>
      </c>
      <c r="G8" s="47" t="s">
        <v>54</v>
      </c>
      <c r="H8" s="47" t="s">
        <v>55</v>
      </c>
      <c r="I8" s="47" t="s">
        <v>56</v>
      </c>
      <c r="J8" s="21" t="s">
        <v>57</v>
      </c>
      <c r="K8" s="51" t="s">
        <v>64</v>
      </c>
      <c r="L8" s="23" t="s">
        <v>66</v>
      </c>
      <c r="M8" s="54" t="s">
        <v>53</v>
      </c>
      <c r="N8" s="55" t="s">
        <v>54</v>
      </c>
      <c r="O8" s="55" t="s">
        <v>55</v>
      </c>
      <c r="P8" s="56" t="s">
        <v>56</v>
      </c>
      <c r="Q8" s="55" t="s">
        <v>59</v>
      </c>
      <c r="R8" s="56" t="s">
        <v>57</v>
      </c>
      <c r="S8" s="51" t="s">
        <v>65</v>
      </c>
      <c r="T8" s="23" t="s">
        <v>67</v>
      </c>
      <c r="U8" s="80"/>
    </row>
    <row r="9" spans="1:21" s="6" customFormat="1" ht="15" customHeight="1" x14ac:dyDescent="0.2">
      <c r="A9" s="28">
        <v>1</v>
      </c>
      <c r="B9" s="28" t="s">
        <v>7</v>
      </c>
      <c r="C9" s="29" t="s">
        <v>8</v>
      </c>
      <c r="D9" s="29">
        <v>28</v>
      </c>
      <c r="E9" s="28" t="s">
        <v>51</v>
      </c>
      <c r="F9" s="18">
        <v>1131.3599999999999</v>
      </c>
      <c r="G9" s="19">
        <v>849.14</v>
      </c>
      <c r="H9" s="19">
        <v>1593.61</v>
      </c>
      <c r="I9" s="19">
        <v>0</v>
      </c>
      <c r="J9" s="19">
        <v>0</v>
      </c>
      <c r="K9" s="19">
        <f>SUM(F9:J9)</f>
        <v>3574.1099999999997</v>
      </c>
      <c r="L9" s="19">
        <f>K9*12</f>
        <v>42889.319999999992</v>
      </c>
      <c r="M9" s="19">
        <v>698.13</v>
      </c>
      <c r="N9" s="19">
        <f>849.14+173.05</f>
        <v>1022.19</v>
      </c>
      <c r="O9" s="19">
        <f>H9</f>
        <v>1593.61</v>
      </c>
      <c r="P9" s="19">
        <v>0</v>
      </c>
      <c r="Q9" s="19">
        <v>0</v>
      </c>
      <c r="R9" s="19">
        <v>0</v>
      </c>
      <c r="S9" s="19">
        <f>SUM(M9:R9)</f>
        <v>3313.9300000000003</v>
      </c>
      <c r="T9" s="19">
        <f>S9*2</f>
        <v>6627.8600000000006</v>
      </c>
      <c r="U9" s="17">
        <f t="shared" ref="U9:U43" si="0">(SUM(F9:J9)*12)+(SUM(M9:R9)*2)</f>
        <v>49517.179999999993</v>
      </c>
    </row>
    <row r="10" spans="1:21" s="6" customFormat="1" ht="15" customHeight="1" x14ac:dyDescent="0.2">
      <c r="A10" s="26">
        <v>2</v>
      </c>
      <c r="B10" s="26" t="s">
        <v>27</v>
      </c>
      <c r="C10" s="27" t="s">
        <v>28</v>
      </c>
      <c r="D10" s="27">
        <v>16</v>
      </c>
      <c r="E10" s="26" t="s">
        <v>48</v>
      </c>
      <c r="F10" s="13">
        <v>734.51</v>
      </c>
      <c r="G10" s="14">
        <v>356.97</v>
      </c>
      <c r="H10" s="14">
        <v>699.2</v>
      </c>
      <c r="I10" s="14">
        <v>0</v>
      </c>
      <c r="J10" s="14">
        <v>0</v>
      </c>
      <c r="K10" s="19">
        <f t="shared" ref="K10:K73" si="1">SUM(F10:J10)</f>
        <v>1790.68</v>
      </c>
      <c r="L10" s="19">
        <f t="shared" ref="L10:L73" si="2">K10*12</f>
        <v>21488.16</v>
      </c>
      <c r="M10" s="14">
        <v>634.82000000000005</v>
      </c>
      <c r="N10" s="14">
        <f>356.97+72.75</f>
        <v>429.72</v>
      </c>
      <c r="O10" s="14">
        <f>H10</f>
        <v>699.2</v>
      </c>
      <c r="P10" s="14">
        <v>0</v>
      </c>
      <c r="Q10" s="14">
        <v>0</v>
      </c>
      <c r="R10" s="14">
        <v>0</v>
      </c>
      <c r="S10" s="19">
        <f t="shared" ref="S10:S73" si="3">SUM(M10:R10)</f>
        <v>1763.74</v>
      </c>
      <c r="T10" s="19">
        <f t="shared" ref="T10:T73" si="4">S10*2</f>
        <v>3527.48</v>
      </c>
      <c r="U10" s="15">
        <f t="shared" si="0"/>
        <v>25015.64</v>
      </c>
    </row>
    <row r="11" spans="1:21" s="6" customFormat="1" ht="15" customHeight="1" x14ac:dyDescent="0.2">
      <c r="A11" s="26">
        <v>3</v>
      </c>
      <c r="B11" s="26" t="s">
        <v>34</v>
      </c>
      <c r="C11" s="27" t="s">
        <v>35</v>
      </c>
      <c r="D11" s="27">
        <v>12</v>
      </c>
      <c r="E11" s="26" t="s">
        <v>47</v>
      </c>
      <c r="F11" s="13">
        <v>611.30999999999995</v>
      </c>
      <c r="G11" s="14">
        <v>265.31</v>
      </c>
      <c r="H11" s="14">
        <v>651.63</v>
      </c>
      <c r="I11" s="14">
        <v>0</v>
      </c>
      <c r="J11" s="14">
        <v>0</v>
      </c>
      <c r="K11" s="19">
        <f t="shared" si="1"/>
        <v>1528.25</v>
      </c>
      <c r="L11" s="19">
        <f t="shared" si="2"/>
        <v>18339</v>
      </c>
      <c r="M11" s="14">
        <v>605.73</v>
      </c>
      <c r="N11" s="14">
        <f>265.31+54.07</f>
        <v>319.38</v>
      </c>
      <c r="O11" s="14">
        <f>H11</f>
        <v>651.63</v>
      </c>
      <c r="P11" s="14">
        <v>0</v>
      </c>
      <c r="Q11" s="14">
        <v>0</v>
      </c>
      <c r="R11" s="14">
        <v>0</v>
      </c>
      <c r="S11" s="19">
        <f t="shared" si="3"/>
        <v>1576.74</v>
      </c>
      <c r="T11" s="19">
        <f t="shared" si="4"/>
        <v>3153.48</v>
      </c>
      <c r="U11" s="15">
        <f t="shared" si="0"/>
        <v>21492.48</v>
      </c>
    </row>
    <row r="12" spans="1:21" s="6" customFormat="1" ht="15" customHeight="1" x14ac:dyDescent="0.2">
      <c r="A12" s="26">
        <v>4</v>
      </c>
      <c r="B12" s="26" t="s">
        <v>12</v>
      </c>
      <c r="C12" s="27" t="s">
        <v>8</v>
      </c>
      <c r="D12" s="27">
        <v>20</v>
      </c>
      <c r="E12" s="26" t="s">
        <v>49</v>
      </c>
      <c r="F12" s="13">
        <v>1131.3599999999999</v>
      </c>
      <c r="G12" s="14">
        <v>448.55</v>
      </c>
      <c r="H12" s="14">
        <v>893.66</v>
      </c>
      <c r="I12" s="14">
        <v>0</v>
      </c>
      <c r="J12" s="14">
        <v>0</v>
      </c>
      <c r="K12" s="19">
        <v>2473.5700000000002</v>
      </c>
      <c r="L12" s="19">
        <v>29682.84</v>
      </c>
      <c r="M12" s="14">
        <v>698.13</v>
      </c>
      <c r="N12" s="14">
        <v>539.96</v>
      </c>
      <c r="O12" s="14">
        <v>893.66</v>
      </c>
      <c r="P12" s="14">
        <v>0</v>
      </c>
      <c r="Q12" s="14">
        <v>0</v>
      </c>
      <c r="R12" s="14">
        <v>0</v>
      </c>
      <c r="S12" s="19">
        <v>2131.75</v>
      </c>
      <c r="T12" s="19">
        <v>4263.5</v>
      </c>
      <c r="U12" s="15">
        <v>33946.339999999997</v>
      </c>
    </row>
    <row r="13" spans="1:21" s="6" customFormat="1" ht="15" customHeight="1" x14ac:dyDescent="0.2">
      <c r="A13" s="26">
        <v>4</v>
      </c>
      <c r="B13" s="26" t="s">
        <v>12</v>
      </c>
      <c r="C13" s="27" t="s">
        <v>8</v>
      </c>
      <c r="D13" s="27">
        <v>20</v>
      </c>
      <c r="E13" s="26" t="s">
        <v>49</v>
      </c>
      <c r="F13" s="13">
        <v>0</v>
      </c>
      <c r="G13" s="14">
        <v>0</v>
      </c>
      <c r="H13" s="14">
        <v>0</v>
      </c>
      <c r="I13" s="14">
        <v>0</v>
      </c>
      <c r="J13" s="14">
        <v>0</v>
      </c>
      <c r="K13" s="19">
        <f t="shared" si="1"/>
        <v>0</v>
      </c>
      <c r="L13" s="19">
        <f t="shared" si="2"/>
        <v>0</v>
      </c>
      <c r="M13" s="14">
        <v>0</v>
      </c>
      <c r="N13" s="14">
        <v>0</v>
      </c>
      <c r="O13" s="14">
        <f t="shared" ref="O13:O73" si="5">H13</f>
        <v>0</v>
      </c>
      <c r="P13" s="14">
        <v>0</v>
      </c>
      <c r="Q13" s="14">
        <v>0</v>
      </c>
      <c r="R13" s="14">
        <v>0</v>
      </c>
      <c r="S13" s="19">
        <f t="shared" si="3"/>
        <v>0</v>
      </c>
      <c r="T13" s="19">
        <f t="shared" si="4"/>
        <v>0</v>
      </c>
      <c r="U13" s="15">
        <f t="shared" si="0"/>
        <v>0</v>
      </c>
    </row>
    <row r="14" spans="1:21" s="6" customFormat="1" ht="15" customHeight="1" x14ac:dyDescent="0.2">
      <c r="A14" s="26">
        <v>5</v>
      </c>
      <c r="B14" s="26" t="s">
        <v>13</v>
      </c>
      <c r="C14" s="27" t="s">
        <v>8</v>
      </c>
      <c r="D14" s="27">
        <v>20</v>
      </c>
      <c r="E14" s="26" t="s">
        <v>49</v>
      </c>
      <c r="F14" s="13">
        <v>1131.3599999999999</v>
      </c>
      <c r="G14" s="14">
        <v>448.55</v>
      </c>
      <c r="H14" s="14">
        <v>893.66</v>
      </c>
      <c r="I14" s="14">
        <v>0</v>
      </c>
      <c r="J14" s="14">
        <v>0</v>
      </c>
      <c r="K14" s="19">
        <f t="shared" si="1"/>
        <v>2473.5699999999997</v>
      </c>
      <c r="L14" s="19">
        <f t="shared" si="2"/>
        <v>29682.839999999997</v>
      </c>
      <c r="M14" s="14">
        <v>698.13</v>
      </c>
      <c r="N14" s="14">
        <f t="shared" ref="N14:N22" si="6">448.55+91.41</f>
        <v>539.96</v>
      </c>
      <c r="O14" s="14">
        <f t="shared" si="5"/>
        <v>893.66</v>
      </c>
      <c r="P14" s="14">
        <v>0</v>
      </c>
      <c r="Q14" s="14">
        <v>0</v>
      </c>
      <c r="R14" s="14">
        <v>0</v>
      </c>
      <c r="S14" s="19">
        <f t="shared" si="3"/>
        <v>2131.75</v>
      </c>
      <c r="T14" s="19">
        <f t="shared" si="4"/>
        <v>4263.5</v>
      </c>
      <c r="U14" s="15">
        <f t="shared" si="0"/>
        <v>33946.339999999997</v>
      </c>
    </row>
    <row r="15" spans="1:21" s="6" customFormat="1" ht="15" customHeight="1" x14ac:dyDescent="0.2">
      <c r="A15" s="26">
        <v>6</v>
      </c>
      <c r="B15" s="26" t="s">
        <v>14</v>
      </c>
      <c r="C15" s="27" t="s">
        <v>8</v>
      </c>
      <c r="D15" s="27">
        <v>20</v>
      </c>
      <c r="E15" s="26" t="s">
        <v>49</v>
      </c>
      <c r="F15" s="13">
        <v>1131.3599999999999</v>
      </c>
      <c r="G15" s="14">
        <v>448.55</v>
      </c>
      <c r="H15" s="14">
        <v>893.66</v>
      </c>
      <c r="I15" s="14">
        <v>0</v>
      </c>
      <c r="J15" s="14">
        <v>0</v>
      </c>
      <c r="K15" s="19">
        <f t="shared" si="1"/>
        <v>2473.5699999999997</v>
      </c>
      <c r="L15" s="19">
        <f t="shared" si="2"/>
        <v>29682.839999999997</v>
      </c>
      <c r="M15" s="14">
        <v>698.13</v>
      </c>
      <c r="N15" s="14">
        <f t="shared" si="6"/>
        <v>539.96</v>
      </c>
      <c r="O15" s="14">
        <f t="shared" si="5"/>
        <v>893.66</v>
      </c>
      <c r="P15" s="14">
        <v>0</v>
      </c>
      <c r="Q15" s="14">
        <v>0</v>
      </c>
      <c r="R15" s="14">
        <v>0</v>
      </c>
      <c r="S15" s="19">
        <f t="shared" si="3"/>
        <v>2131.75</v>
      </c>
      <c r="T15" s="19">
        <f t="shared" si="4"/>
        <v>4263.5</v>
      </c>
      <c r="U15" s="15">
        <f t="shared" si="0"/>
        <v>33946.339999999997</v>
      </c>
    </row>
    <row r="16" spans="1:21" s="6" customFormat="1" ht="15" customHeight="1" x14ac:dyDescent="0.2">
      <c r="A16" s="26">
        <v>7</v>
      </c>
      <c r="B16" s="26" t="s">
        <v>15</v>
      </c>
      <c r="C16" s="27" t="s">
        <v>8</v>
      </c>
      <c r="D16" s="27">
        <v>20</v>
      </c>
      <c r="E16" s="26" t="s">
        <v>49</v>
      </c>
      <c r="F16" s="13">
        <v>1131.3599999999999</v>
      </c>
      <c r="G16" s="14">
        <v>448.55</v>
      </c>
      <c r="H16" s="14">
        <v>893.66</v>
      </c>
      <c r="I16" s="14">
        <v>0</v>
      </c>
      <c r="J16" s="14">
        <v>0</v>
      </c>
      <c r="K16" s="19">
        <f t="shared" si="1"/>
        <v>2473.5699999999997</v>
      </c>
      <c r="L16" s="19">
        <f t="shared" si="2"/>
        <v>29682.839999999997</v>
      </c>
      <c r="M16" s="14">
        <v>698.13</v>
      </c>
      <c r="N16" s="14">
        <f t="shared" si="6"/>
        <v>539.96</v>
      </c>
      <c r="O16" s="14">
        <f t="shared" si="5"/>
        <v>893.66</v>
      </c>
      <c r="P16" s="14">
        <v>0</v>
      </c>
      <c r="Q16" s="14">
        <v>0</v>
      </c>
      <c r="R16" s="14">
        <v>0</v>
      </c>
      <c r="S16" s="19">
        <f t="shared" si="3"/>
        <v>2131.75</v>
      </c>
      <c r="T16" s="19">
        <f t="shared" si="4"/>
        <v>4263.5</v>
      </c>
      <c r="U16" s="15">
        <f t="shared" si="0"/>
        <v>33946.339999999997</v>
      </c>
    </row>
    <row r="17" spans="1:21" s="6" customFormat="1" ht="15" customHeight="1" x14ac:dyDescent="0.2">
      <c r="A17" s="26">
        <v>8</v>
      </c>
      <c r="B17" s="26" t="s">
        <v>16</v>
      </c>
      <c r="C17" s="27" t="s">
        <v>8</v>
      </c>
      <c r="D17" s="27">
        <v>20</v>
      </c>
      <c r="E17" s="26" t="s">
        <v>49</v>
      </c>
      <c r="F17" s="13">
        <v>1131.3599999999999</v>
      </c>
      <c r="G17" s="14">
        <v>448.55</v>
      </c>
      <c r="H17" s="14">
        <v>893.66</v>
      </c>
      <c r="I17" s="14">
        <v>0</v>
      </c>
      <c r="J17" s="14">
        <v>0</v>
      </c>
      <c r="K17" s="19">
        <f t="shared" si="1"/>
        <v>2473.5699999999997</v>
      </c>
      <c r="L17" s="19">
        <f t="shared" si="2"/>
        <v>29682.839999999997</v>
      </c>
      <c r="M17" s="14">
        <v>698.13</v>
      </c>
      <c r="N17" s="14">
        <f t="shared" si="6"/>
        <v>539.96</v>
      </c>
      <c r="O17" s="14">
        <f t="shared" si="5"/>
        <v>893.66</v>
      </c>
      <c r="P17" s="14">
        <v>0</v>
      </c>
      <c r="Q17" s="14">
        <v>0</v>
      </c>
      <c r="R17" s="14">
        <v>0</v>
      </c>
      <c r="S17" s="19">
        <f t="shared" si="3"/>
        <v>2131.75</v>
      </c>
      <c r="T17" s="19">
        <f t="shared" si="4"/>
        <v>4263.5</v>
      </c>
      <c r="U17" s="15">
        <f t="shared" si="0"/>
        <v>33946.339999999997</v>
      </c>
    </row>
    <row r="18" spans="1:21" s="6" customFormat="1" ht="15" customHeight="1" x14ac:dyDescent="0.2">
      <c r="A18" s="26">
        <v>9</v>
      </c>
      <c r="B18" s="26" t="s">
        <v>17</v>
      </c>
      <c r="C18" s="27" t="s">
        <v>8</v>
      </c>
      <c r="D18" s="27">
        <v>20</v>
      </c>
      <c r="E18" s="26" t="s">
        <v>49</v>
      </c>
      <c r="F18" s="13">
        <f>F15</f>
        <v>1131.3599999999999</v>
      </c>
      <c r="G18" s="14">
        <v>448.55</v>
      </c>
      <c r="H18" s="14">
        <v>893.66</v>
      </c>
      <c r="I18" s="14">
        <v>0</v>
      </c>
      <c r="J18" s="14">
        <v>0</v>
      </c>
      <c r="K18" s="19">
        <f t="shared" si="1"/>
        <v>2473.5699999999997</v>
      </c>
      <c r="L18" s="19">
        <f t="shared" si="2"/>
        <v>29682.839999999997</v>
      </c>
      <c r="M18" s="14">
        <v>698.13</v>
      </c>
      <c r="N18" s="14">
        <f t="shared" si="6"/>
        <v>539.96</v>
      </c>
      <c r="O18" s="14">
        <f t="shared" si="5"/>
        <v>893.66</v>
      </c>
      <c r="P18" s="14">
        <v>0</v>
      </c>
      <c r="Q18" s="14">
        <v>0</v>
      </c>
      <c r="R18" s="14">
        <v>0</v>
      </c>
      <c r="S18" s="19">
        <f t="shared" si="3"/>
        <v>2131.75</v>
      </c>
      <c r="T18" s="19">
        <f t="shared" si="4"/>
        <v>4263.5</v>
      </c>
      <c r="U18" s="15">
        <f t="shared" si="0"/>
        <v>33946.339999999997</v>
      </c>
    </row>
    <row r="19" spans="1:21" s="6" customFormat="1" ht="15" customHeight="1" x14ac:dyDescent="0.2">
      <c r="A19" s="26">
        <v>10</v>
      </c>
      <c r="B19" s="26" t="s">
        <v>17</v>
      </c>
      <c r="C19" s="27" t="s">
        <v>8</v>
      </c>
      <c r="D19" s="27">
        <v>20</v>
      </c>
      <c r="E19" s="26" t="s">
        <v>49</v>
      </c>
      <c r="F19" s="13"/>
      <c r="G19" s="14"/>
      <c r="H19" s="14"/>
      <c r="I19" s="14"/>
      <c r="J19" s="14"/>
      <c r="K19" s="19"/>
      <c r="L19" s="19"/>
      <c r="M19" s="14"/>
      <c r="N19" s="14"/>
      <c r="O19" s="14"/>
      <c r="P19" s="14"/>
      <c r="Q19" s="14"/>
      <c r="R19" s="14"/>
      <c r="S19" s="19"/>
      <c r="T19" s="19"/>
      <c r="U19" s="15"/>
    </row>
    <row r="20" spans="1:21" s="6" customFormat="1" ht="15" customHeight="1" x14ac:dyDescent="0.2">
      <c r="A20" s="26">
        <v>10</v>
      </c>
      <c r="B20" s="26" t="s">
        <v>17</v>
      </c>
      <c r="C20" s="27" t="s">
        <v>8</v>
      </c>
      <c r="D20" s="27">
        <v>20</v>
      </c>
      <c r="E20" s="26" t="s">
        <v>49</v>
      </c>
      <c r="F20" s="13">
        <f>F16</f>
        <v>1131.3599999999999</v>
      </c>
      <c r="G20" s="14">
        <v>448.55</v>
      </c>
      <c r="H20" s="14">
        <v>893.66</v>
      </c>
      <c r="I20" s="14">
        <v>0</v>
      </c>
      <c r="J20" s="14">
        <v>0</v>
      </c>
      <c r="K20" s="19">
        <f t="shared" si="1"/>
        <v>2473.5699999999997</v>
      </c>
      <c r="L20" s="19">
        <f t="shared" si="2"/>
        <v>29682.839999999997</v>
      </c>
      <c r="M20" s="14">
        <v>698.13</v>
      </c>
      <c r="N20" s="14">
        <f t="shared" si="6"/>
        <v>539.96</v>
      </c>
      <c r="O20" s="14">
        <f t="shared" si="5"/>
        <v>893.66</v>
      </c>
      <c r="P20" s="14">
        <v>0</v>
      </c>
      <c r="Q20" s="14">
        <v>0</v>
      </c>
      <c r="R20" s="14">
        <v>0</v>
      </c>
      <c r="S20" s="19">
        <f t="shared" si="3"/>
        <v>2131.75</v>
      </c>
      <c r="T20" s="19">
        <f t="shared" si="4"/>
        <v>4263.5</v>
      </c>
      <c r="U20" s="15">
        <f t="shared" si="0"/>
        <v>33946.339999999997</v>
      </c>
    </row>
    <row r="21" spans="1:21" s="6" customFormat="1" ht="15" customHeight="1" x14ac:dyDescent="0.2">
      <c r="A21" s="26">
        <v>11</v>
      </c>
      <c r="B21" s="26" t="s">
        <v>18</v>
      </c>
      <c r="C21" s="27" t="s">
        <v>8</v>
      </c>
      <c r="D21" s="27">
        <v>20</v>
      </c>
      <c r="E21" s="26" t="s">
        <v>49</v>
      </c>
      <c r="F21" s="13">
        <f>F17</f>
        <v>1131.3599999999999</v>
      </c>
      <c r="G21" s="14">
        <v>448.55</v>
      </c>
      <c r="H21" s="14">
        <v>893.66</v>
      </c>
      <c r="I21" s="14">
        <v>0</v>
      </c>
      <c r="J21" s="14">
        <v>0</v>
      </c>
      <c r="K21" s="19">
        <f t="shared" si="1"/>
        <v>2473.5699999999997</v>
      </c>
      <c r="L21" s="19">
        <f t="shared" si="2"/>
        <v>29682.839999999997</v>
      </c>
      <c r="M21" s="14">
        <v>698.13</v>
      </c>
      <c r="N21" s="14">
        <f t="shared" si="6"/>
        <v>539.96</v>
      </c>
      <c r="O21" s="14">
        <f t="shared" si="5"/>
        <v>893.66</v>
      </c>
      <c r="P21" s="14">
        <v>0</v>
      </c>
      <c r="Q21" s="14">
        <v>0</v>
      </c>
      <c r="R21" s="14">
        <v>0</v>
      </c>
      <c r="S21" s="19">
        <f t="shared" si="3"/>
        <v>2131.75</v>
      </c>
      <c r="T21" s="19">
        <f t="shared" si="4"/>
        <v>4263.5</v>
      </c>
      <c r="U21" s="15">
        <f t="shared" si="0"/>
        <v>33946.339999999997</v>
      </c>
    </row>
    <row r="22" spans="1:21" s="6" customFormat="1" ht="15" customHeight="1" x14ac:dyDescent="0.2">
      <c r="A22" s="26">
        <v>12</v>
      </c>
      <c r="B22" s="26" t="s">
        <v>18</v>
      </c>
      <c r="C22" s="27" t="s">
        <v>8</v>
      </c>
      <c r="D22" s="27">
        <v>20</v>
      </c>
      <c r="E22" s="26" t="s">
        <v>49</v>
      </c>
      <c r="F22" s="13">
        <f>F18</f>
        <v>1131.3599999999999</v>
      </c>
      <c r="G22" s="14">
        <v>448.55</v>
      </c>
      <c r="H22" s="14">
        <v>893.66</v>
      </c>
      <c r="I22" s="14">
        <v>0</v>
      </c>
      <c r="J22" s="14">
        <v>0</v>
      </c>
      <c r="K22" s="19">
        <f t="shared" si="1"/>
        <v>2473.5699999999997</v>
      </c>
      <c r="L22" s="19">
        <f t="shared" si="2"/>
        <v>29682.839999999997</v>
      </c>
      <c r="M22" s="14">
        <v>698.13</v>
      </c>
      <c r="N22" s="14">
        <f t="shared" si="6"/>
        <v>539.96</v>
      </c>
      <c r="O22" s="14">
        <f t="shared" si="5"/>
        <v>893.66</v>
      </c>
      <c r="P22" s="14">
        <v>0</v>
      </c>
      <c r="Q22" s="14">
        <v>0</v>
      </c>
      <c r="R22" s="14">
        <v>0</v>
      </c>
      <c r="S22" s="19">
        <f t="shared" si="3"/>
        <v>2131.75</v>
      </c>
      <c r="T22" s="19">
        <f t="shared" si="4"/>
        <v>4263.5</v>
      </c>
      <c r="U22" s="15">
        <f t="shared" si="0"/>
        <v>33946.339999999997</v>
      </c>
    </row>
    <row r="23" spans="1:21" s="6" customFormat="1" ht="15" customHeight="1" x14ac:dyDescent="0.2">
      <c r="A23" s="26">
        <v>13</v>
      </c>
      <c r="B23" s="26" t="s">
        <v>29</v>
      </c>
      <c r="C23" s="27" t="s">
        <v>28</v>
      </c>
      <c r="D23" s="27">
        <v>16</v>
      </c>
      <c r="E23" s="26" t="s">
        <v>48</v>
      </c>
      <c r="F23" s="13">
        <v>734.51</v>
      </c>
      <c r="G23" s="14">
        <v>356.97</v>
      </c>
      <c r="H23" s="14">
        <v>699.2</v>
      </c>
      <c r="I23" s="14">
        <v>0</v>
      </c>
      <c r="J23" s="14">
        <v>0</v>
      </c>
      <c r="K23" s="19">
        <f t="shared" si="1"/>
        <v>1790.68</v>
      </c>
      <c r="L23" s="19">
        <f t="shared" si="2"/>
        <v>21488.16</v>
      </c>
      <c r="M23" s="14">
        <v>634.82000000000005</v>
      </c>
      <c r="N23" s="14">
        <f>356.97+72.75</f>
        <v>429.72</v>
      </c>
      <c r="O23" s="14">
        <f t="shared" si="5"/>
        <v>699.2</v>
      </c>
      <c r="P23" s="14">
        <v>0</v>
      </c>
      <c r="Q23" s="14">
        <v>0</v>
      </c>
      <c r="R23" s="14">
        <v>0</v>
      </c>
      <c r="S23" s="19">
        <f t="shared" si="3"/>
        <v>1763.74</v>
      </c>
      <c r="T23" s="19">
        <f t="shared" si="4"/>
        <v>3527.48</v>
      </c>
      <c r="U23" s="15">
        <f t="shared" si="0"/>
        <v>25015.64</v>
      </c>
    </row>
    <row r="24" spans="1:21" s="6" customFormat="1" ht="15" customHeight="1" x14ac:dyDescent="0.2">
      <c r="A24" s="26">
        <v>14</v>
      </c>
      <c r="B24" s="26" t="s">
        <v>33</v>
      </c>
      <c r="C24" s="27" t="s">
        <v>28</v>
      </c>
      <c r="D24" s="27">
        <v>14</v>
      </c>
      <c r="E24" s="26" t="s">
        <v>45</v>
      </c>
      <c r="F24" s="13"/>
      <c r="G24" s="14"/>
      <c r="H24" s="14"/>
      <c r="I24" s="14"/>
      <c r="J24" s="14"/>
      <c r="K24" s="19"/>
      <c r="L24" s="19"/>
      <c r="M24" s="14"/>
      <c r="N24" s="14"/>
      <c r="O24" s="14"/>
      <c r="P24" s="14"/>
      <c r="Q24" s="14"/>
      <c r="R24" s="14"/>
      <c r="S24" s="19"/>
      <c r="T24" s="19"/>
      <c r="U24" s="15"/>
    </row>
    <row r="25" spans="1:21" s="6" customFormat="1" ht="15" customHeight="1" x14ac:dyDescent="0.2">
      <c r="A25" s="26">
        <v>14</v>
      </c>
      <c r="B25" s="26" t="s">
        <v>33</v>
      </c>
      <c r="C25" s="27" t="s">
        <v>28</v>
      </c>
      <c r="D25" s="27">
        <v>14</v>
      </c>
      <c r="E25" s="26" t="s">
        <v>45</v>
      </c>
      <c r="F25" s="13">
        <v>734.51</v>
      </c>
      <c r="G25" s="14">
        <v>311.16000000000003</v>
      </c>
      <c r="H25" s="14">
        <v>496.86</v>
      </c>
      <c r="I25" s="14">
        <v>0</v>
      </c>
      <c r="J25" s="14">
        <v>0</v>
      </c>
      <c r="K25" s="19">
        <f t="shared" si="1"/>
        <v>1542.5300000000002</v>
      </c>
      <c r="L25" s="19">
        <f t="shared" si="2"/>
        <v>18510.36</v>
      </c>
      <c r="M25" s="14">
        <v>634.82000000000005</v>
      </c>
      <c r="N25" s="14">
        <f t="shared" ref="N25:N30" si="7">311.16+63.41</f>
        <v>374.57000000000005</v>
      </c>
      <c r="O25" s="14">
        <f t="shared" si="5"/>
        <v>496.86</v>
      </c>
      <c r="P25" s="14">
        <v>0</v>
      </c>
      <c r="Q25" s="14">
        <v>0</v>
      </c>
      <c r="R25" s="14">
        <v>0</v>
      </c>
      <c r="S25" s="19">
        <f t="shared" si="3"/>
        <v>1506.25</v>
      </c>
      <c r="T25" s="19">
        <f t="shared" si="4"/>
        <v>3012.5</v>
      </c>
      <c r="U25" s="15">
        <f t="shared" si="0"/>
        <v>21522.86</v>
      </c>
    </row>
    <row r="26" spans="1:21" s="6" customFormat="1" ht="15" customHeight="1" x14ac:dyDescent="0.2">
      <c r="A26" s="26">
        <v>15</v>
      </c>
      <c r="B26" s="26" t="s">
        <v>33</v>
      </c>
      <c r="C26" s="27" t="s">
        <v>28</v>
      </c>
      <c r="D26" s="27">
        <v>14</v>
      </c>
      <c r="E26" s="26" t="s">
        <v>45</v>
      </c>
      <c r="F26" s="13">
        <v>734.51</v>
      </c>
      <c r="G26" s="14">
        <v>311.16000000000003</v>
      </c>
      <c r="H26" s="14">
        <v>496.86</v>
      </c>
      <c r="I26" s="14">
        <v>0</v>
      </c>
      <c r="J26" s="14">
        <v>0</v>
      </c>
      <c r="K26" s="19">
        <f t="shared" si="1"/>
        <v>1542.5300000000002</v>
      </c>
      <c r="L26" s="19">
        <f t="shared" si="2"/>
        <v>18510.36</v>
      </c>
      <c r="M26" s="14">
        <v>634.82000000000005</v>
      </c>
      <c r="N26" s="14">
        <f t="shared" si="7"/>
        <v>374.57000000000005</v>
      </c>
      <c r="O26" s="14">
        <f t="shared" si="5"/>
        <v>496.86</v>
      </c>
      <c r="P26" s="14">
        <v>0</v>
      </c>
      <c r="Q26" s="14">
        <v>0</v>
      </c>
      <c r="R26" s="14">
        <v>0</v>
      </c>
      <c r="S26" s="19">
        <f t="shared" si="3"/>
        <v>1506.25</v>
      </c>
      <c r="T26" s="19">
        <f t="shared" si="4"/>
        <v>3012.5</v>
      </c>
      <c r="U26" s="15">
        <f t="shared" si="0"/>
        <v>21522.86</v>
      </c>
    </row>
    <row r="27" spans="1:21" s="6" customFormat="1" ht="15" customHeight="1" x14ac:dyDescent="0.2">
      <c r="A27" s="26">
        <v>16</v>
      </c>
      <c r="B27" s="26" t="s">
        <v>33</v>
      </c>
      <c r="C27" s="27" t="s">
        <v>28</v>
      </c>
      <c r="D27" s="27">
        <v>14</v>
      </c>
      <c r="E27" s="26" t="s">
        <v>45</v>
      </c>
      <c r="F27" s="13">
        <v>734.51</v>
      </c>
      <c r="G27" s="14">
        <v>311.16000000000003</v>
      </c>
      <c r="H27" s="14">
        <v>496.86</v>
      </c>
      <c r="I27" s="14">
        <v>0</v>
      </c>
      <c r="J27" s="14">
        <v>0</v>
      </c>
      <c r="K27" s="19">
        <f t="shared" si="1"/>
        <v>1542.5300000000002</v>
      </c>
      <c r="L27" s="19">
        <f t="shared" si="2"/>
        <v>18510.36</v>
      </c>
      <c r="M27" s="14">
        <v>634.82000000000005</v>
      </c>
      <c r="N27" s="14">
        <f t="shared" si="7"/>
        <v>374.57000000000005</v>
      </c>
      <c r="O27" s="14">
        <f t="shared" si="5"/>
        <v>496.86</v>
      </c>
      <c r="P27" s="14">
        <v>0</v>
      </c>
      <c r="Q27" s="14">
        <v>0</v>
      </c>
      <c r="R27" s="14">
        <v>0</v>
      </c>
      <c r="S27" s="19">
        <f t="shared" si="3"/>
        <v>1506.25</v>
      </c>
      <c r="T27" s="19">
        <f t="shared" si="4"/>
        <v>3012.5</v>
      </c>
      <c r="U27" s="15">
        <f t="shared" si="0"/>
        <v>21522.86</v>
      </c>
    </row>
    <row r="28" spans="1:21" s="6" customFormat="1" ht="15" customHeight="1" x14ac:dyDescent="0.2">
      <c r="A28" s="26">
        <v>17</v>
      </c>
      <c r="B28" s="26" t="s">
        <v>33</v>
      </c>
      <c r="C28" s="27" t="s">
        <v>28</v>
      </c>
      <c r="D28" s="27">
        <v>14</v>
      </c>
      <c r="E28" s="26" t="s">
        <v>45</v>
      </c>
      <c r="F28" s="13">
        <v>734.51</v>
      </c>
      <c r="G28" s="14">
        <v>311.16000000000003</v>
      </c>
      <c r="H28" s="14">
        <v>496.86</v>
      </c>
      <c r="I28" s="14">
        <v>0</v>
      </c>
      <c r="J28" s="14">
        <v>0</v>
      </c>
      <c r="K28" s="19">
        <f t="shared" si="1"/>
        <v>1542.5300000000002</v>
      </c>
      <c r="L28" s="19">
        <f t="shared" si="2"/>
        <v>18510.36</v>
      </c>
      <c r="M28" s="14">
        <v>634.82000000000005</v>
      </c>
      <c r="N28" s="14">
        <f t="shared" si="7"/>
        <v>374.57000000000005</v>
      </c>
      <c r="O28" s="14">
        <f t="shared" si="5"/>
        <v>496.86</v>
      </c>
      <c r="P28" s="14">
        <v>0</v>
      </c>
      <c r="Q28" s="14">
        <v>0</v>
      </c>
      <c r="R28" s="14">
        <v>0</v>
      </c>
      <c r="S28" s="19">
        <f t="shared" si="3"/>
        <v>1506.25</v>
      </c>
      <c r="T28" s="19">
        <f t="shared" si="4"/>
        <v>3012.5</v>
      </c>
      <c r="U28" s="15">
        <f t="shared" si="0"/>
        <v>21522.86</v>
      </c>
    </row>
    <row r="29" spans="1:21" s="6" customFormat="1" ht="15" customHeight="1" x14ac:dyDescent="0.2">
      <c r="A29" s="26">
        <v>18</v>
      </c>
      <c r="B29" s="26" t="s">
        <v>33</v>
      </c>
      <c r="C29" s="27" t="s">
        <v>28</v>
      </c>
      <c r="D29" s="27">
        <v>14</v>
      </c>
      <c r="E29" s="26" t="s">
        <v>45</v>
      </c>
      <c r="F29" s="13">
        <v>734.51</v>
      </c>
      <c r="G29" s="14">
        <v>311.16000000000003</v>
      </c>
      <c r="H29" s="14">
        <v>496.86</v>
      </c>
      <c r="I29" s="14">
        <v>0</v>
      </c>
      <c r="J29" s="14">
        <v>0</v>
      </c>
      <c r="K29" s="19">
        <f t="shared" si="1"/>
        <v>1542.5300000000002</v>
      </c>
      <c r="L29" s="19">
        <f t="shared" si="2"/>
        <v>18510.36</v>
      </c>
      <c r="M29" s="14">
        <v>634.82000000000005</v>
      </c>
      <c r="N29" s="14">
        <f t="shared" si="7"/>
        <v>374.57000000000005</v>
      </c>
      <c r="O29" s="14">
        <f t="shared" si="5"/>
        <v>496.86</v>
      </c>
      <c r="P29" s="14">
        <v>0</v>
      </c>
      <c r="Q29" s="14">
        <v>0</v>
      </c>
      <c r="R29" s="14">
        <v>0</v>
      </c>
      <c r="S29" s="19">
        <f t="shared" si="3"/>
        <v>1506.25</v>
      </c>
      <c r="T29" s="19">
        <f t="shared" si="4"/>
        <v>3012.5</v>
      </c>
      <c r="U29" s="15">
        <f t="shared" si="0"/>
        <v>21522.86</v>
      </c>
    </row>
    <row r="30" spans="1:21" s="6" customFormat="1" ht="15" customHeight="1" x14ac:dyDescent="0.2">
      <c r="A30" s="26">
        <v>19</v>
      </c>
      <c r="B30" s="26" t="s">
        <v>33</v>
      </c>
      <c r="C30" s="27" t="s">
        <v>28</v>
      </c>
      <c r="D30" s="27">
        <v>14</v>
      </c>
      <c r="E30" s="26" t="s">
        <v>45</v>
      </c>
      <c r="F30" s="13">
        <v>734.51</v>
      </c>
      <c r="G30" s="14">
        <v>311.16000000000003</v>
      </c>
      <c r="H30" s="14">
        <v>496.86</v>
      </c>
      <c r="I30" s="14">
        <v>0</v>
      </c>
      <c r="J30" s="14">
        <v>0</v>
      </c>
      <c r="K30" s="19">
        <f t="shared" si="1"/>
        <v>1542.5300000000002</v>
      </c>
      <c r="L30" s="19">
        <f t="shared" si="2"/>
        <v>18510.36</v>
      </c>
      <c r="M30" s="14">
        <v>634.82000000000005</v>
      </c>
      <c r="N30" s="14">
        <f t="shared" si="7"/>
        <v>374.57000000000005</v>
      </c>
      <c r="O30" s="14">
        <f t="shared" si="5"/>
        <v>496.86</v>
      </c>
      <c r="P30" s="14">
        <v>0</v>
      </c>
      <c r="Q30" s="14">
        <v>0</v>
      </c>
      <c r="R30" s="14">
        <v>0</v>
      </c>
      <c r="S30" s="19">
        <f t="shared" si="3"/>
        <v>1506.25</v>
      </c>
      <c r="T30" s="19">
        <f t="shared" si="4"/>
        <v>3012.5</v>
      </c>
      <c r="U30" s="15">
        <f t="shared" si="0"/>
        <v>21522.86</v>
      </c>
    </row>
    <row r="31" spans="1:21" s="6" customFormat="1" ht="15" customHeight="1" x14ac:dyDescent="0.2">
      <c r="A31" s="26">
        <v>20</v>
      </c>
      <c r="B31" s="26" t="s">
        <v>36</v>
      </c>
      <c r="C31" s="27" t="s">
        <v>35</v>
      </c>
      <c r="D31" s="27">
        <v>12</v>
      </c>
      <c r="E31" s="26" t="s">
        <v>44</v>
      </c>
      <c r="F31" s="13">
        <v>611.30999999999995</v>
      </c>
      <c r="G31" s="14">
        <v>265.31</v>
      </c>
      <c r="H31" s="14">
        <v>451.27</v>
      </c>
      <c r="I31" s="14">
        <v>0</v>
      </c>
      <c r="J31" s="14">
        <v>0</v>
      </c>
      <c r="K31" s="19">
        <f t="shared" si="1"/>
        <v>1327.8899999999999</v>
      </c>
      <c r="L31" s="19">
        <f t="shared" si="2"/>
        <v>15934.679999999998</v>
      </c>
      <c r="M31" s="14">
        <v>605.73</v>
      </c>
      <c r="N31" s="14">
        <f t="shared" ref="N31:N36" si="8">265.31+54.07</f>
        <v>319.38</v>
      </c>
      <c r="O31" s="14">
        <f t="shared" si="5"/>
        <v>451.27</v>
      </c>
      <c r="P31" s="14">
        <v>0</v>
      </c>
      <c r="Q31" s="14">
        <v>0</v>
      </c>
      <c r="R31" s="14">
        <v>0</v>
      </c>
      <c r="S31" s="19">
        <f t="shared" si="3"/>
        <v>1376.38</v>
      </c>
      <c r="T31" s="19">
        <f t="shared" si="4"/>
        <v>2752.76</v>
      </c>
      <c r="U31" s="15">
        <f t="shared" si="0"/>
        <v>18687.439999999999</v>
      </c>
    </row>
    <row r="32" spans="1:21" s="6" customFormat="1" ht="15" customHeight="1" x14ac:dyDescent="0.2">
      <c r="A32" s="26">
        <v>21</v>
      </c>
      <c r="B32" s="26" t="s">
        <v>36</v>
      </c>
      <c r="C32" s="27" t="s">
        <v>35</v>
      </c>
      <c r="D32" s="27">
        <v>12</v>
      </c>
      <c r="E32" s="26" t="s">
        <v>44</v>
      </c>
      <c r="F32" s="13">
        <v>611.30999999999995</v>
      </c>
      <c r="G32" s="14">
        <v>265.31</v>
      </c>
      <c r="H32" s="14">
        <v>451.27</v>
      </c>
      <c r="I32" s="14">
        <v>0</v>
      </c>
      <c r="J32" s="14">
        <v>0</v>
      </c>
      <c r="K32" s="19">
        <f t="shared" si="1"/>
        <v>1327.8899999999999</v>
      </c>
      <c r="L32" s="19">
        <f t="shared" si="2"/>
        <v>15934.679999999998</v>
      </c>
      <c r="M32" s="14">
        <v>605.73</v>
      </c>
      <c r="N32" s="14">
        <f t="shared" si="8"/>
        <v>319.38</v>
      </c>
      <c r="O32" s="14">
        <f t="shared" si="5"/>
        <v>451.27</v>
      </c>
      <c r="P32" s="14">
        <v>0</v>
      </c>
      <c r="Q32" s="14">
        <v>0</v>
      </c>
      <c r="R32" s="14">
        <v>0</v>
      </c>
      <c r="S32" s="19">
        <f t="shared" si="3"/>
        <v>1376.38</v>
      </c>
      <c r="T32" s="19">
        <f t="shared" si="4"/>
        <v>2752.76</v>
      </c>
      <c r="U32" s="15">
        <f t="shared" si="0"/>
        <v>18687.439999999999</v>
      </c>
    </row>
    <row r="33" spans="1:21" s="6" customFormat="1" ht="15" customHeight="1" x14ac:dyDescent="0.2">
      <c r="A33" s="26">
        <v>22</v>
      </c>
      <c r="B33" s="26" t="s">
        <v>36</v>
      </c>
      <c r="C33" s="27" t="s">
        <v>35</v>
      </c>
      <c r="D33" s="27">
        <v>12</v>
      </c>
      <c r="E33" s="26" t="s">
        <v>44</v>
      </c>
      <c r="F33" s="13">
        <v>611.30999999999995</v>
      </c>
      <c r="G33" s="14">
        <v>265.31</v>
      </c>
      <c r="H33" s="14">
        <v>451.27</v>
      </c>
      <c r="I33" s="14">
        <v>0</v>
      </c>
      <c r="J33" s="14">
        <v>0</v>
      </c>
      <c r="K33" s="19">
        <f t="shared" si="1"/>
        <v>1327.8899999999999</v>
      </c>
      <c r="L33" s="19">
        <f t="shared" si="2"/>
        <v>15934.679999999998</v>
      </c>
      <c r="M33" s="14">
        <v>605.73</v>
      </c>
      <c r="N33" s="14">
        <f t="shared" si="8"/>
        <v>319.38</v>
      </c>
      <c r="O33" s="14">
        <f t="shared" si="5"/>
        <v>451.27</v>
      </c>
      <c r="P33" s="14">
        <v>0</v>
      </c>
      <c r="Q33" s="14">
        <v>0</v>
      </c>
      <c r="R33" s="14">
        <v>0</v>
      </c>
      <c r="S33" s="19">
        <f t="shared" si="3"/>
        <v>1376.38</v>
      </c>
      <c r="T33" s="19">
        <f t="shared" si="4"/>
        <v>2752.76</v>
      </c>
      <c r="U33" s="15">
        <f t="shared" si="0"/>
        <v>18687.439999999999</v>
      </c>
    </row>
    <row r="34" spans="1:21" s="6" customFormat="1" ht="15" customHeight="1" x14ac:dyDescent="0.2">
      <c r="A34" s="26">
        <v>23</v>
      </c>
      <c r="B34" s="26" t="s">
        <v>36</v>
      </c>
      <c r="C34" s="27" t="s">
        <v>35</v>
      </c>
      <c r="D34" s="27">
        <v>12</v>
      </c>
      <c r="E34" s="26" t="s">
        <v>44</v>
      </c>
      <c r="F34" s="13">
        <v>611.30999999999995</v>
      </c>
      <c r="G34" s="14">
        <v>265.31</v>
      </c>
      <c r="H34" s="14">
        <v>451.27</v>
      </c>
      <c r="I34" s="14">
        <v>0</v>
      </c>
      <c r="J34" s="14">
        <v>0</v>
      </c>
      <c r="K34" s="19">
        <f t="shared" si="1"/>
        <v>1327.8899999999999</v>
      </c>
      <c r="L34" s="19">
        <f t="shared" si="2"/>
        <v>15934.679999999998</v>
      </c>
      <c r="M34" s="14">
        <v>605.73</v>
      </c>
      <c r="N34" s="14">
        <f t="shared" si="8"/>
        <v>319.38</v>
      </c>
      <c r="O34" s="14">
        <f t="shared" si="5"/>
        <v>451.27</v>
      </c>
      <c r="P34" s="14">
        <v>0</v>
      </c>
      <c r="Q34" s="14">
        <v>0</v>
      </c>
      <c r="R34" s="14">
        <v>0</v>
      </c>
      <c r="S34" s="19">
        <f t="shared" si="3"/>
        <v>1376.38</v>
      </c>
      <c r="T34" s="19">
        <f t="shared" si="4"/>
        <v>2752.76</v>
      </c>
      <c r="U34" s="15">
        <f t="shared" si="0"/>
        <v>18687.439999999999</v>
      </c>
    </row>
    <row r="35" spans="1:21" s="6" customFormat="1" ht="15" customHeight="1" x14ac:dyDescent="0.2">
      <c r="A35" s="26">
        <v>24</v>
      </c>
      <c r="B35" s="26" t="s">
        <v>36</v>
      </c>
      <c r="C35" s="27" t="s">
        <v>35</v>
      </c>
      <c r="D35" s="27">
        <v>12</v>
      </c>
      <c r="E35" s="26" t="s">
        <v>44</v>
      </c>
      <c r="F35" s="13">
        <v>611.30999999999995</v>
      </c>
      <c r="G35" s="14">
        <v>265.31</v>
      </c>
      <c r="H35" s="14">
        <v>451.27</v>
      </c>
      <c r="I35" s="14">
        <v>0</v>
      </c>
      <c r="J35" s="14">
        <v>0</v>
      </c>
      <c r="K35" s="19">
        <f t="shared" si="1"/>
        <v>1327.8899999999999</v>
      </c>
      <c r="L35" s="19">
        <f t="shared" si="2"/>
        <v>15934.679999999998</v>
      </c>
      <c r="M35" s="14">
        <v>605.73</v>
      </c>
      <c r="N35" s="14">
        <f t="shared" si="8"/>
        <v>319.38</v>
      </c>
      <c r="O35" s="14">
        <f t="shared" si="5"/>
        <v>451.27</v>
      </c>
      <c r="P35" s="14">
        <v>0</v>
      </c>
      <c r="Q35" s="14">
        <v>0</v>
      </c>
      <c r="R35" s="14">
        <v>0</v>
      </c>
      <c r="S35" s="19">
        <f t="shared" si="3"/>
        <v>1376.38</v>
      </c>
      <c r="T35" s="19">
        <f t="shared" si="4"/>
        <v>2752.76</v>
      </c>
      <c r="U35" s="15">
        <f t="shared" si="0"/>
        <v>18687.439999999999</v>
      </c>
    </row>
    <row r="36" spans="1:21" s="6" customFormat="1" ht="15" customHeight="1" x14ac:dyDescent="0.2">
      <c r="A36" s="26">
        <v>25</v>
      </c>
      <c r="B36" s="26" t="s">
        <v>36</v>
      </c>
      <c r="C36" s="27" t="s">
        <v>35</v>
      </c>
      <c r="D36" s="27">
        <v>12</v>
      </c>
      <c r="E36" s="26" t="s">
        <v>44</v>
      </c>
      <c r="F36" s="13">
        <v>611.30999999999995</v>
      </c>
      <c r="G36" s="14">
        <v>265.31</v>
      </c>
      <c r="H36" s="14">
        <v>451.27</v>
      </c>
      <c r="I36" s="14">
        <v>0</v>
      </c>
      <c r="J36" s="14">
        <v>0</v>
      </c>
      <c r="K36" s="19">
        <f>SUM(F36:J36)</f>
        <v>1327.8899999999999</v>
      </c>
      <c r="L36" s="19">
        <f t="shared" si="2"/>
        <v>15934.679999999998</v>
      </c>
      <c r="M36" s="14">
        <v>605.73</v>
      </c>
      <c r="N36" s="14">
        <f t="shared" si="8"/>
        <v>319.38</v>
      </c>
      <c r="O36" s="14">
        <f>H36</f>
        <v>451.27</v>
      </c>
      <c r="P36" s="14">
        <v>0</v>
      </c>
      <c r="Q36" s="14">
        <v>0</v>
      </c>
      <c r="R36" s="14">
        <v>0</v>
      </c>
      <c r="S36" s="19">
        <f>SUM(M36:R36)</f>
        <v>1376.38</v>
      </c>
      <c r="T36" s="19">
        <f t="shared" si="4"/>
        <v>2752.76</v>
      </c>
      <c r="U36" s="15">
        <f>(SUM(F36:J36)*12)+(SUM(M36:R36)*2)</f>
        <v>18687.439999999999</v>
      </c>
    </row>
    <row r="37" spans="1:21" s="6" customFormat="1" ht="15" customHeight="1" x14ac:dyDescent="0.2">
      <c r="A37" s="26">
        <v>26</v>
      </c>
      <c r="B37" s="26" t="s">
        <v>9</v>
      </c>
      <c r="C37" s="27" t="s">
        <v>8</v>
      </c>
      <c r="D37" s="27">
        <v>28</v>
      </c>
      <c r="E37" s="26" t="s">
        <v>51</v>
      </c>
      <c r="F37" s="13">
        <v>1131.3599999999999</v>
      </c>
      <c r="G37" s="14">
        <v>849.14</v>
      </c>
      <c r="H37" s="14">
        <v>1593.61</v>
      </c>
      <c r="I37" s="14">
        <v>0</v>
      </c>
      <c r="J37" s="14">
        <v>0</v>
      </c>
      <c r="K37" s="19">
        <f t="shared" si="1"/>
        <v>3574.1099999999997</v>
      </c>
      <c r="L37" s="19">
        <f t="shared" si="2"/>
        <v>42889.319999999992</v>
      </c>
      <c r="M37" s="14">
        <v>698.13</v>
      </c>
      <c r="N37" s="14">
        <v>1022.19</v>
      </c>
      <c r="O37" s="14">
        <f t="shared" si="5"/>
        <v>1593.61</v>
      </c>
      <c r="P37" s="14">
        <v>0</v>
      </c>
      <c r="Q37" s="14">
        <v>0</v>
      </c>
      <c r="R37" s="14">
        <v>0</v>
      </c>
      <c r="S37" s="19">
        <f t="shared" si="3"/>
        <v>3313.9300000000003</v>
      </c>
      <c r="T37" s="19">
        <f t="shared" si="4"/>
        <v>6627.8600000000006</v>
      </c>
      <c r="U37" s="15">
        <f t="shared" si="0"/>
        <v>49517.179999999993</v>
      </c>
    </row>
    <row r="38" spans="1:21" s="6" customFormat="1" ht="15" customHeight="1" x14ac:dyDescent="0.2">
      <c r="A38" s="26">
        <v>27</v>
      </c>
      <c r="B38" s="26" t="s">
        <v>19</v>
      </c>
      <c r="C38" s="27" t="s">
        <v>8</v>
      </c>
      <c r="D38" s="27">
        <v>20</v>
      </c>
      <c r="E38" s="26" t="s">
        <v>49</v>
      </c>
      <c r="F38" s="13">
        <v>1131.3599999999999</v>
      </c>
      <c r="G38" s="14">
        <v>448.55</v>
      </c>
      <c r="H38" s="14">
        <v>893.66</v>
      </c>
      <c r="I38" s="14">
        <v>0</v>
      </c>
      <c r="J38" s="14">
        <v>0</v>
      </c>
      <c r="K38" s="19">
        <f t="shared" si="1"/>
        <v>2473.5699999999997</v>
      </c>
      <c r="L38" s="19">
        <f t="shared" si="2"/>
        <v>29682.839999999997</v>
      </c>
      <c r="M38" s="14">
        <v>698.13</v>
      </c>
      <c r="N38" s="14">
        <v>539.96</v>
      </c>
      <c r="O38" s="14">
        <f t="shared" si="5"/>
        <v>893.66</v>
      </c>
      <c r="P38" s="14">
        <v>0</v>
      </c>
      <c r="Q38" s="14">
        <v>0</v>
      </c>
      <c r="R38" s="14">
        <v>0</v>
      </c>
      <c r="S38" s="19">
        <f t="shared" si="3"/>
        <v>2131.75</v>
      </c>
      <c r="T38" s="19">
        <f t="shared" si="4"/>
        <v>4263.5</v>
      </c>
      <c r="U38" s="15">
        <f t="shared" si="0"/>
        <v>33946.339999999997</v>
      </c>
    </row>
    <row r="39" spans="1:21" s="6" customFormat="1" ht="15" customHeight="1" x14ac:dyDescent="0.2">
      <c r="A39" s="26">
        <v>28</v>
      </c>
      <c r="B39" s="26" t="s">
        <v>19</v>
      </c>
      <c r="C39" s="27" t="s">
        <v>8</v>
      </c>
      <c r="D39" s="27">
        <v>20</v>
      </c>
      <c r="E39" s="26" t="s">
        <v>49</v>
      </c>
      <c r="F39" s="13">
        <v>1131.3599999999999</v>
      </c>
      <c r="G39" s="14">
        <v>448.55</v>
      </c>
      <c r="H39" s="14">
        <v>893.66</v>
      </c>
      <c r="I39" s="14">
        <v>0</v>
      </c>
      <c r="J39" s="14">
        <v>0</v>
      </c>
      <c r="K39" s="19">
        <f t="shared" si="1"/>
        <v>2473.5699999999997</v>
      </c>
      <c r="L39" s="19">
        <f t="shared" si="2"/>
        <v>29682.839999999997</v>
      </c>
      <c r="M39" s="14">
        <v>698.13</v>
      </c>
      <c r="N39" s="14">
        <v>539.96</v>
      </c>
      <c r="O39" s="14">
        <f t="shared" si="5"/>
        <v>893.66</v>
      </c>
      <c r="P39" s="14">
        <v>0</v>
      </c>
      <c r="Q39" s="14">
        <v>0</v>
      </c>
      <c r="R39" s="14">
        <v>0</v>
      </c>
      <c r="S39" s="19">
        <f t="shared" si="3"/>
        <v>2131.75</v>
      </c>
      <c r="T39" s="19">
        <f t="shared" si="4"/>
        <v>4263.5</v>
      </c>
      <c r="U39" s="15">
        <f t="shared" si="0"/>
        <v>33946.339999999997</v>
      </c>
    </row>
    <row r="40" spans="1:21" s="6" customFormat="1" ht="15" customHeight="1" x14ac:dyDescent="0.2">
      <c r="A40" s="26">
        <v>29</v>
      </c>
      <c r="B40" s="26" t="s">
        <v>19</v>
      </c>
      <c r="C40" s="27" t="s">
        <v>8</v>
      </c>
      <c r="D40" s="27">
        <v>20</v>
      </c>
      <c r="E40" s="26" t="s">
        <v>49</v>
      </c>
      <c r="F40" s="13">
        <v>1131.3599999999999</v>
      </c>
      <c r="G40" s="14">
        <v>448.55</v>
      </c>
      <c r="H40" s="14">
        <v>893.66</v>
      </c>
      <c r="I40" s="14">
        <v>0</v>
      </c>
      <c r="J40" s="14">
        <v>0</v>
      </c>
      <c r="K40" s="19">
        <f t="shared" si="1"/>
        <v>2473.5699999999997</v>
      </c>
      <c r="L40" s="19">
        <f t="shared" si="2"/>
        <v>29682.839999999997</v>
      </c>
      <c r="M40" s="14">
        <v>698.13</v>
      </c>
      <c r="N40" s="14">
        <v>539.96</v>
      </c>
      <c r="O40" s="14">
        <f t="shared" si="5"/>
        <v>893.66</v>
      </c>
      <c r="P40" s="14">
        <v>0</v>
      </c>
      <c r="Q40" s="14">
        <v>0</v>
      </c>
      <c r="R40" s="14">
        <v>0</v>
      </c>
      <c r="S40" s="19">
        <f t="shared" si="3"/>
        <v>2131.75</v>
      </c>
      <c r="T40" s="19">
        <f t="shared" si="4"/>
        <v>4263.5</v>
      </c>
      <c r="U40" s="15">
        <f t="shared" si="0"/>
        <v>33946.339999999997</v>
      </c>
    </row>
    <row r="41" spans="1:21" s="6" customFormat="1" ht="15" customHeight="1" x14ac:dyDescent="0.2">
      <c r="A41" s="26">
        <v>30</v>
      </c>
      <c r="B41" s="26" t="s">
        <v>19</v>
      </c>
      <c r="C41" s="27" t="s">
        <v>8</v>
      </c>
      <c r="D41" s="27">
        <v>20</v>
      </c>
      <c r="E41" s="26" t="s">
        <v>49</v>
      </c>
      <c r="F41" s="13">
        <v>1131.3599999999999</v>
      </c>
      <c r="G41" s="14">
        <v>448.55</v>
      </c>
      <c r="H41" s="14">
        <v>893.66</v>
      </c>
      <c r="I41" s="14">
        <v>0</v>
      </c>
      <c r="J41" s="14">
        <v>0</v>
      </c>
      <c r="K41" s="19">
        <f t="shared" si="1"/>
        <v>2473.5699999999997</v>
      </c>
      <c r="L41" s="19">
        <f t="shared" si="2"/>
        <v>29682.839999999997</v>
      </c>
      <c r="M41" s="14">
        <v>698.13</v>
      </c>
      <c r="N41" s="14">
        <v>539.96</v>
      </c>
      <c r="O41" s="14">
        <f t="shared" si="5"/>
        <v>893.66</v>
      </c>
      <c r="P41" s="14">
        <v>0</v>
      </c>
      <c r="Q41" s="14">
        <v>0</v>
      </c>
      <c r="R41" s="14">
        <v>0</v>
      </c>
      <c r="S41" s="19">
        <f t="shared" si="3"/>
        <v>2131.75</v>
      </c>
      <c r="T41" s="19">
        <f t="shared" si="4"/>
        <v>4263.5</v>
      </c>
      <c r="U41" s="15">
        <f t="shared" si="0"/>
        <v>33946.339999999997</v>
      </c>
    </row>
    <row r="42" spans="1:21" s="6" customFormat="1" ht="15" customHeight="1" x14ac:dyDescent="0.2">
      <c r="A42" s="26">
        <v>31</v>
      </c>
      <c r="B42" s="26" t="s">
        <v>10</v>
      </c>
      <c r="C42" s="27" t="s">
        <v>8</v>
      </c>
      <c r="D42" s="27">
        <v>28</v>
      </c>
      <c r="E42" s="26" t="s">
        <v>51</v>
      </c>
      <c r="F42" s="13">
        <v>1131.3599999999999</v>
      </c>
      <c r="G42" s="14">
        <v>849.14</v>
      </c>
      <c r="H42" s="14">
        <v>1593.61</v>
      </c>
      <c r="I42" s="14">
        <v>0</v>
      </c>
      <c r="J42" s="14">
        <v>0</v>
      </c>
      <c r="K42" s="19">
        <f t="shared" si="1"/>
        <v>3574.1099999999997</v>
      </c>
      <c r="L42" s="19">
        <f t="shared" si="2"/>
        <v>42889.319999999992</v>
      </c>
      <c r="M42" s="14">
        <v>698.13</v>
      </c>
      <c r="N42" s="14">
        <v>1022.19</v>
      </c>
      <c r="O42" s="14">
        <f t="shared" si="5"/>
        <v>1593.61</v>
      </c>
      <c r="P42" s="14">
        <v>0</v>
      </c>
      <c r="Q42" s="14">
        <v>0</v>
      </c>
      <c r="R42" s="14">
        <v>0</v>
      </c>
      <c r="S42" s="19">
        <f t="shared" si="3"/>
        <v>3313.9300000000003</v>
      </c>
      <c r="T42" s="19">
        <f t="shared" si="4"/>
        <v>6627.8600000000006</v>
      </c>
      <c r="U42" s="15">
        <f t="shared" si="0"/>
        <v>49517.179999999993</v>
      </c>
    </row>
    <row r="43" spans="1:21" s="6" customFormat="1" ht="15" customHeight="1" x14ac:dyDescent="0.2">
      <c r="A43" s="26">
        <v>32</v>
      </c>
      <c r="B43" s="26" t="s">
        <v>20</v>
      </c>
      <c r="C43" s="27" t="s">
        <v>8</v>
      </c>
      <c r="D43" s="27">
        <v>20</v>
      </c>
      <c r="E43" s="26" t="s">
        <v>49</v>
      </c>
      <c r="F43" s="13">
        <v>1131.3599999999999</v>
      </c>
      <c r="G43" s="14">
        <v>448.55</v>
      </c>
      <c r="H43" s="14">
        <v>893.66</v>
      </c>
      <c r="I43" s="14">
        <v>0</v>
      </c>
      <c r="J43" s="14">
        <v>0</v>
      </c>
      <c r="K43" s="19">
        <f t="shared" si="1"/>
        <v>2473.5699999999997</v>
      </c>
      <c r="L43" s="19">
        <f t="shared" si="2"/>
        <v>29682.839999999997</v>
      </c>
      <c r="M43" s="14">
        <v>698.13</v>
      </c>
      <c r="N43" s="14">
        <v>539.96</v>
      </c>
      <c r="O43" s="14">
        <f t="shared" si="5"/>
        <v>893.66</v>
      </c>
      <c r="P43" s="14">
        <v>0</v>
      </c>
      <c r="Q43" s="14">
        <v>0</v>
      </c>
      <c r="R43" s="14">
        <v>0</v>
      </c>
      <c r="S43" s="19">
        <f t="shared" si="3"/>
        <v>2131.75</v>
      </c>
      <c r="T43" s="19">
        <f t="shared" si="4"/>
        <v>4263.5</v>
      </c>
      <c r="U43" s="15">
        <f t="shared" si="0"/>
        <v>33946.339999999997</v>
      </c>
    </row>
    <row r="44" spans="1:21" s="6" customFormat="1" ht="15" customHeight="1" x14ac:dyDescent="0.2">
      <c r="A44" s="26">
        <v>33</v>
      </c>
      <c r="B44" s="26" t="s">
        <v>20</v>
      </c>
      <c r="C44" s="27" t="s">
        <v>8</v>
      </c>
      <c r="D44" s="27">
        <v>20</v>
      </c>
      <c r="E44" s="26" t="s">
        <v>49</v>
      </c>
      <c r="F44" s="13">
        <v>1131.3599999999999</v>
      </c>
      <c r="G44" s="14">
        <v>448.55</v>
      </c>
      <c r="H44" s="14">
        <v>893.66</v>
      </c>
      <c r="I44" s="14">
        <v>0</v>
      </c>
      <c r="J44" s="14">
        <v>0</v>
      </c>
      <c r="K44" s="19">
        <f t="shared" si="1"/>
        <v>2473.5699999999997</v>
      </c>
      <c r="L44" s="19">
        <f t="shared" si="2"/>
        <v>29682.839999999997</v>
      </c>
      <c r="M44" s="14">
        <v>698.13</v>
      </c>
      <c r="N44" s="14">
        <v>539.96</v>
      </c>
      <c r="O44" s="14">
        <f t="shared" si="5"/>
        <v>893.66</v>
      </c>
      <c r="P44" s="14">
        <v>0</v>
      </c>
      <c r="Q44" s="14">
        <v>0</v>
      </c>
      <c r="R44" s="14">
        <v>0</v>
      </c>
      <c r="S44" s="19">
        <f t="shared" si="3"/>
        <v>2131.75</v>
      </c>
      <c r="T44" s="19">
        <f t="shared" si="4"/>
        <v>4263.5</v>
      </c>
      <c r="U44" s="15">
        <f t="shared" ref="U44:U73" si="9">(SUM(F44:J44)*12)+(SUM(M44:R44)*2)</f>
        <v>33946.339999999997</v>
      </c>
    </row>
    <row r="45" spans="1:21" s="6" customFormat="1" ht="15" customHeight="1" x14ac:dyDescent="0.2">
      <c r="A45" s="26">
        <v>34</v>
      </c>
      <c r="B45" s="26" t="s">
        <v>20</v>
      </c>
      <c r="C45" s="27" t="s">
        <v>8</v>
      </c>
      <c r="D45" s="27">
        <v>20</v>
      </c>
      <c r="E45" s="26" t="s">
        <v>49</v>
      </c>
      <c r="F45" s="13">
        <v>1131.3599999999999</v>
      </c>
      <c r="G45" s="14">
        <v>448.55</v>
      </c>
      <c r="H45" s="14">
        <v>893.66</v>
      </c>
      <c r="I45" s="14">
        <v>0</v>
      </c>
      <c r="J45" s="14">
        <v>0</v>
      </c>
      <c r="K45" s="19">
        <f t="shared" si="1"/>
        <v>2473.5699999999997</v>
      </c>
      <c r="L45" s="19">
        <f t="shared" si="2"/>
        <v>29682.839999999997</v>
      </c>
      <c r="M45" s="14">
        <v>698.13</v>
      </c>
      <c r="N45" s="14">
        <v>539.96</v>
      </c>
      <c r="O45" s="14">
        <f t="shared" si="5"/>
        <v>893.66</v>
      </c>
      <c r="P45" s="14">
        <v>0</v>
      </c>
      <c r="Q45" s="14">
        <v>0</v>
      </c>
      <c r="R45" s="14">
        <v>0</v>
      </c>
      <c r="S45" s="19">
        <f t="shared" si="3"/>
        <v>2131.75</v>
      </c>
      <c r="T45" s="19">
        <f t="shared" si="4"/>
        <v>4263.5</v>
      </c>
      <c r="U45" s="15">
        <f t="shared" si="9"/>
        <v>33946.339999999997</v>
      </c>
    </row>
    <row r="46" spans="1:21" s="6" customFormat="1" ht="15" customHeight="1" x14ac:dyDescent="0.2">
      <c r="A46" s="26">
        <v>35</v>
      </c>
      <c r="B46" s="26" t="s">
        <v>11</v>
      </c>
      <c r="C46" s="27" t="s">
        <v>8</v>
      </c>
      <c r="D46" s="27">
        <v>28</v>
      </c>
      <c r="E46" s="26" t="s">
        <v>51</v>
      </c>
      <c r="F46" s="13">
        <v>1131.3599999999999</v>
      </c>
      <c r="G46" s="14">
        <v>849.14</v>
      </c>
      <c r="H46" s="14">
        <v>1593.61</v>
      </c>
      <c r="I46" s="14">
        <v>0</v>
      </c>
      <c r="J46" s="14">
        <v>0</v>
      </c>
      <c r="K46" s="19">
        <f t="shared" si="1"/>
        <v>3574.1099999999997</v>
      </c>
      <c r="L46" s="19">
        <f t="shared" si="2"/>
        <v>42889.319999999992</v>
      </c>
      <c r="M46" s="14">
        <v>698.13</v>
      </c>
      <c r="N46" s="14">
        <v>1022.19</v>
      </c>
      <c r="O46" s="14">
        <f t="shared" si="5"/>
        <v>1593.61</v>
      </c>
      <c r="P46" s="14">
        <v>0</v>
      </c>
      <c r="Q46" s="14">
        <v>0</v>
      </c>
      <c r="R46" s="14">
        <v>0</v>
      </c>
      <c r="S46" s="19">
        <f t="shared" si="3"/>
        <v>3313.9300000000003</v>
      </c>
      <c r="T46" s="19">
        <f t="shared" si="4"/>
        <v>6627.8600000000006</v>
      </c>
      <c r="U46" s="15">
        <f t="shared" si="9"/>
        <v>49517.179999999993</v>
      </c>
    </row>
    <row r="47" spans="1:21" s="6" customFormat="1" ht="15" customHeight="1" x14ac:dyDescent="0.2">
      <c r="A47" s="26">
        <v>36</v>
      </c>
      <c r="B47" s="26" t="s">
        <v>21</v>
      </c>
      <c r="C47" s="27" t="s">
        <v>8</v>
      </c>
      <c r="D47" s="27">
        <v>20</v>
      </c>
      <c r="E47" s="26" t="s">
        <v>49</v>
      </c>
      <c r="F47" s="13">
        <v>1131.3599999999999</v>
      </c>
      <c r="G47" s="14">
        <v>448.55</v>
      </c>
      <c r="H47" s="14">
        <v>893.66</v>
      </c>
      <c r="I47" s="14">
        <v>0</v>
      </c>
      <c r="J47" s="14">
        <v>0</v>
      </c>
      <c r="K47" s="19">
        <f t="shared" si="1"/>
        <v>2473.5699999999997</v>
      </c>
      <c r="L47" s="19">
        <f t="shared" si="2"/>
        <v>29682.839999999997</v>
      </c>
      <c r="M47" s="14">
        <v>698.13</v>
      </c>
      <c r="N47" s="14">
        <v>539.96</v>
      </c>
      <c r="O47" s="14">
        <f t="shared" si="5"/>
        <v>893.66</v>
      </c>
      <c r="P47" s="14">
        <v>0</v>
      </c>
      <c r="Q47" s="14">
        <v>0</v>
      </c>
      <c r="R47" s="14">
        <v>0</v>
      </c>
      <c r="S47" s="19">
        <f t="shared" si="3"/>
        <v>2131.75</v>
      </c>
      <c r="T47" s="19">
        <f t="shared" si="4"/>
        <v>4263.5</v>
      </c>
      <c r="U47" s="15">
        <f t="shared" si="9"/>
        <v>33946.339999999997</v>
      </c>
    </row>
    <row r="48" spans="1:21" s="6" customFormat="1" ht="15" customHeight="1" x14ac:dyDescent="0.2">
      <c r="A48" s="26">
        <v>37</v>
      </c>
      <c r="B48" s="26" t="s">
        <v>21</v>
      </c>
      <c r="C48" s="27" t="s">
        <v>8</v>
      </c>
      <c r="D48" s="27">
        <v>20</v>
      </c>
      <c r="E48" s="26" t="s">
        <v>49</v>
      </c>
      <c r="F48" s="13">
        <v>1131.3599999999999</v>
      </c>
      <c r="G48" s="14">
        <v>448.55</v>
      </c>
      <c r="H48" s="14">
        <v>893.66</v>
      </c>
      <c r="I48" s="14">
        <v>0</v>
      </c>
      <c r="J48" s="14">
        <v>0</v>
      </c>
      <c r="K48" s="19">
        <f t="shared" si="1"/>
        <v>2473.5699999999997</v>
      </c>
      <c r="L48" s="19">
        <f t="shared" si="2"/>
        <v>29682.839999999997</v>
      </c>
      <c r="M48" s="14">
        <v>698.13</v>
      </c>
      <c r="N48" s="14">
        <v>539.96</v>
      </c>
      <c r="O48" s="14">
        <f t="shared" si="5"/>
        <v>893.66</v>
      </c>
      <c r="P48" s="14">
        <v>0</v>
      </c>
      <c r="Q48" s="14">
        <v>0</v>
      </c>
      <c r="R48" s="14">
        <v>0</v>
      </c>
      <c r="S48" s="19">
        <f t="shared" si="3"/>
        <v>2131.75</v>
      </c>
      <c r="T48" s="19">
        <f t="shared" si="4"/>
        <v>4263.5</v>
      </c>
      <c r="U48" s="15">
        <f t="shared" si="9"/>
        <v>33946.339999999997</v>
      </c>
    </row>
    <row r="49" spans="1:21" s="6" customFormat="1" ht="15" customHeight="1" x14ac:dyDescent="0.2">
      <c r="A49" s="26">
        <v>39</v>
      </c>
      <c r="B49" s="26" t="s">
        <v>24</v>
      </c>
      <c r="C49" s="27" t="s">
        <v>25</v>
      </c>
      <c r="D49" s="27">
        <v>19</v>
      </c>
      <c r="E49" s="26" t="s">
        <v>46</v>
      </c>
      <c r="F49" s="13">
        <v>978.26</v>
      </c>
      <c r="G49" s="14">
        <v>425.65</v>
      </c>
      <c r="H49" s="14">
        <v>608.28</v>
      </c>
      <c r="I49" s="14">
        <v>0</v>
      </c>
      <c r="J49" s="14">
        <v>0</v>
      </c>
      <c r="K49" s="19">
        <f t="shared" si="1"/>
        <v>2012.1899999999998</v>
      </c>
      <c r="L49" s="19">
        <f t="shared" si="2"/>
        <v>24146.28</v>
      </c>
      <c r="M49" s="14">
        <v>713.45</v>
      </c>
      <c r="N49" s="14">
        <v>512.4</v>
      </c>
      <c r="O49" s="14">
        <f t="shared" si="5"/>
        <v>608.28</v>
      </c>
      <c r="P49" s="14">
        <v>0</v>
      </c>
      <c r="Q49" s="14">
        <v>0</v>
      </c>
      <c r="R49" s="14">
        <v>0</v>
      </c>
      <c r="S49" s="19">
        <f t="shared" si="3"/>
        <v>1834.1299999999999</v>
      </c>
      <c r="T49" s="19">
        <f t="shared" si="4"/>
        <v>3668.2599999999998</v>
      </c>
      <c r="U49" s="15">
        <f t="shared" si="9"/>
        <v>27814.539999999997</v>
      </c>
    </row>
    <row r="50" spans="1:21" s="6" customFormat="1" ht="15" customHeight="1" x14ac:dyDescent="0.2">
      <c r="A50" s="26">
        <v>40</v>
      </c>
      <c r="B50" s="26" t="s">
        <v>24</v>
      </c>
      <c r="C50" s="27" t="s">
        <v>25</v>
      </c>
      <c r="D50" s="27">
        <v>19</v>
      </c>
      <c r="E50" s="26" t="s">
        <v>46</v>
      </c>
      <c r="F50" s="13">
        <v>978.26</v>
      </c>
      <c r="G50" s="14">
        <v>425.65</v>
      </c>
      <c r="H50" s="14">
        <v>608.28</v>
      </c>
      <c r="I50" s="14">
        <v>0</v>
      </c>
      <c r="J50" s="14">
        <v>0</v>
      </c>
      <c r="K50" s="19">
        <f t="shared" si="1"/>
        <v>2012.1899999999998</v>
      </c>
      <c r="L50" s="19">
        <f t="shared" si="2"/>
        <v>24146.28</v>
      </c>
      <c r="M50" s="14">
        <v>713.45</v>
      </c>
      <c r="N50" s="14">
        <v>512.4</v>
      </c>
      <c r="O50" s="14">
        <f t="shared" si="5"/>
        <v>608.28</v>
      </c>
      <c r="P50" s="14">
        <v>0</v>
      </c>
      <c r="Q50" s="14">
        <v>0</v>
      </c>
      <c r="R50" s="14">
        <v>0</v>
      </c>
      <c r="S50" s="19">
        <f t="shared" si="3"/>
        <v>1834.1299999999999</v>
      </c>
      <c r="T50" s="19">
        <f t="shared" si="4"/>
        <v>3668.2599999999998</v>
      </c>
      <c r="U50" s="15">
        <f t="shared" si="9"/>
        <v>27814.539999999997</v>
      </c>
    </row>
    <row r="51" spans="1:21" s="6" customFormat="1" ht="15" customHeight="1" x14ac:dyDescent="0.2">
      <c r="A51" s="26">
        <v>41</v>
      </c>
      <c r="B51" s="26" t="s">
        <v>22</v>
      </c>
      <c r="C51" s="27" t="s">
        <v>8</v>
      </c>
      <c r="D51" s="27">
        <v>20</v>
      </c>
      <c r="E51" s="26" t="s">
        <v>49</v>
      </c>
      <c r="F51" s="13">
        <v>1131.3599999999999</v>
      </c>
      <c r="G51" s="14">
        <v>448.55</v>
      </c>
      <c r="H51" s="14">
        <v>893.66</v>
      </c>
      <c r="I51" s="14">
        <v>0</v>
      </c>
      <c r="J51" s="14">
        <v>0</v>
      </c>
      <c r="K51" s="19">
        <f t="shared" si="1"/>
        <v>2473.5699999999997</v>
      </c>
      <c r="L51" s="19">
        <f t="shared" si="2"/>
        <v>29682.839999999997</v>
      </c>
      <c r="M51" s="14">
        <v>698.13</v>
      </c>
      <c r="N51" s="14">
        <v>539.96</v>
      </c>
      <c r="O51" s="14">
        <f t="shared" si="5"/>
        <v>893.66</v>
      </c>
      <c r="P51" s="14">
        <v>0</v>
      </c>
      <c r="Q51" s="14">
        <v>0</v>
      </c>
      <c r="R51" s="14">
        <v>0</v>
      </c>
      <c r="S51" s="19">
        <f t="shared" si="3"/>
        <v>2131.75</v>
      </c>
      <c r="T51" s="19">
        <f t="shared" si="4"/>
        <v>4263.5</v>
      </c>
      <c r="U51" s="15">
        <f t="shared" si="9"/>
        <v>33946.339999999997</v>
      </c>
    </row>
    <row r="52" spans="1:21" s="6" customFormat="1" ht="15" customHeight="1" x14ac:dyDescent="0.2">
      <c r="A52" s="26">
        <v>42</v>
      </c>
      <c r="B52" s="26" t="s">
        <v>23</v>
      </c>
      <c r="C52" s="27" t="s">
        <v>8</v>
      </c>
      <c r="D52" s="27">
        <v>20</v>
      </c>
      <c r="E52" s="26" t="s">
        <v>49</v>
      </c>
      <c r="F52" s="13">
        <v>1131.3599999999999</v>
      </c>
      <c r="G52" s="14">
        <v>448.55</v>
      </c>
      <c r="H52" s="14">
        <v>893.66</v>
      </c>
      <c r="I52" s="14">
        <v>0</v>
      </c>
      <c r="J52" s="14">
        <v>0</v>
      </c>
      <c r="K52" s="19">
        <f t="shared" si="1"/>
        <v>2473.5699999999997</v>
      </c>
      <c r="L52" s="19">
        <f t="shared" si="2"/>
        <v>29682.839999999997</v>
      </c>
      <c r="M52" s="14">
        <v>698.13</v>
      </c>
      <c r="N52" s="14">
        <v>539.96</v>
      </c>
      <c r="O52" s="14">
        <f t="shared" si="5"/>
        <v>893.66</v>
      </c>
      <c r="P52" s="14">
        <v>0</v>
      </c>
      <c r="Q52" s="14">
        <v>0</v>
      </c>
      <c r="R52" s="14">
        <v>0</v>
      </c>
      <c r="S52" s="19">
        <f t="shared" si="3"/>
        <v>2131.75</v>
      </c>
      <c r="T52" s="19">
        <f t="shared" si="4"/>
        <v>4263.5</v>
      </c>
      <c r="U52" s="15">
        <f t="shared" si="9"/>
        <v>33946.339999999997</v>
      </c>
    </row>
    <row r="53" spans="1:21" s="6" customFormat="1" ht="15" customHeight="1" x14ac:dyDescent="0.2">
      <c r="A53" s="26">
        <v>43</v>
      </c>
      <c r="B53" s="26" t="s">
        <v>26</v>
      </c>
      <c r="C53" s="27" t="s">
        <v>25</v>
      </c>
      <c r="D53" s="27">
        <v>19</v>
      </c>
      <c r="E53" s="26" t="s">
        <v>46</v>
      </c>
      <c r="F53" s="13">
        <v>978.26</v>
      </c>
      <c r="G53" s="14">
        <v>425.65</v>
      </c>
      <c r="H53" s="14">
        <v>608.28</v>
      </c>
      <c r="I53" s="14">
        <v>0</v>
      </c>
      <c r="J53" s="14">
        <v>0</v>
      </c>
      <c r="K53" s="19">
        <f t="shared" si="1"/>
        <v>2012.1899999999998</v>
      </c>
      <c r="L53" s="19">
        <f t="shared" si="2"/>
        <v>24146.28</v>
      </c>
      <c r="M53" s="14">
        <v>713.45</v>
      </c>
      <c r="N53" s="14">
        <v>512.4</v>
      </c>
      <c r="O53" s="14">
        <f t="shared" si="5"/>
        <v>608.28</v>
      </c>
      <c r="P53" s="14">
        <v>0</v>
      </c>
      <c r="Q53" s="14">
        <v>0</v>
      </c>
      <c r="R53" s="14">
        <v>0</v>
      </c>
      <c r="S53" s="19">
        <f t="shared" si="3"/>
        <v>1834.1299999999999</v>
      </c>
      <c r="T53" s="19">
        <f t="shared" si="4"/>
        <v>3668.2599999999998</v>
      </c>
      <c r="U53" s="15">
        <f t="shared" si="9"/>
        <v>27814.539999999997</v>
      </c>
    </row>
    <row r="54" spans="1:21" s="6" customFormat="1" ht="15" customHeight="1" x14ac:dyDescent="0.2">
      <c r="A54" s="26">
        <v>44</v>
      </c>
      <c r="B54" s="26" t="s">
        <v>30</v>
      </c>
      <c r="C54" s="27" t="s">
        <v>28</v>
      </c>
      <c r="D54" s="27">
        <v>14</v>
      </c>
      <c r="E54" s="26" t="s">
        <v>47</v>
      </c>
      <c r="F54" s="13">
        <v>734.51</v>
      </c>
      <c r="G54" s="14">
        <v>311.16000000000003</v>
      </c>
      <c r="H54" s="14">
        <v>651.63</v>
      </c>
      <c r="I54" s="14">
        <v>0</v>
      </c>
      <c r="J54" s="14">
        <v>0</v>
      </c>
      <c r="K54" s="19">
        <f t="shared" si="1"/>
        <v>1697.3000000000002</v>
      </c>
      <c r="L54" s="19">
        <f t="shared" si="2"/>
        <v>20367.600000000002</v>
      </c>
      <c r="M54" s="14">
        <v>634.82000000000005</v>
      </c>
      <c r="N54" s="14">
        <v>374.57</v>
      </c>
      <c r="O54" s="14">
        <f t="shared" si="5"/>
        <v>651.63</v>
      </c>
      <c r="P54" s="14">
        <v>0</v>
      </c>
      <c r="Q54" s="14">
        <v>0</v>
      </c>
      <c r="R54" s="14">
        <v>0</v>
      </c>
      <c r="S54" s="19">
        <f t="shared" si="3"/>
        <v>1661.02</v>
      </c>
      <c r="T54" s="19">
        <f t="shared" si="4"/>
        <v>3322.04</v>
      </c>
      <c r="U54" s="15">
        <f t="shared" si="9"/>
        <v>23689.640000000003</v>
      </c>
    </row>
    <row r="55" spans="1:21" s="6" customFormat="1" ht="15" customHeight="1" x14ac:dyDescent="0.2">
      <c r="A55" s="26">
        <v>45</v>
      </c>
      <c r="B55" s="26" t="s">
        <v>30</v>
      </c>
      <c r="C55" s="27" t="s">
        <v>28</v>
      </c>
      <c r="D55" s="27">
        <v>14</v>
      </c>
      <c r="E55" s="26" t="s">
        <v>47</v>
      </c>
      <c r="F55" s="13">
        <v>734.51</v>
      </c>
      <c r="G55" s="14">
        <v>311.16000000000003</v>
      </c>
      <c r="H55" s="14">
        <v>651.63</v>
      </c>
      <c r="I55" s="14">
        <v>0</v>
      </c>
      <c r="J55" s="14">
        <v>0</v>
      </c>
      <c r="K55" s="19">
        <v>1697.3</v>
      </c>
      <c r="L55" s="19">
        <v>20367.599999999999</v>
      </c>
      <c r="M55" s="14">
        <v>634.82000000000005</v>
      </c>
      <c r="N55" s="14">
        <v>374.57</v>
      </c>
      <c r="O55" s="14">
        <v>651.63</v>
      </c>
      <c r="P55" s="14">
        <v>0</v>
      </c>
      <c r="Q55" s="14">
        <v>0</v>
      </c>
      <c r="R55" s="14">
        <v>0</v>
      </c>
      <c r="S55" s="19">
        <v>1661.02</v>
      </c>
      <c r="T55" s="19">
        <v>3322.04</v>
      </c>
      <c r="U55" s="15">
        <v>23689.64</v>
      </c>
    </row>
    <row r="56" spans="1:21" s="6" customFormat="1" ht="15" customHeight="1" x14ac:dyDescent="0.2">
      <c r="A56" s="26">
        <v>46</v>
      </c>
      <c r="B56" s="26" t="s">
        <v>30</v>
      </c>
      <c r="C56" s="27" t="s">
        <v>28</v>
      </c>
      <c r="D56" s="27">
        <v>14</v>
      </c>
      <c r="E56" s="26" t="s">
        <v>47</v>
      </c>
      <c r="F56" s="13">
        <v>734.51</v>
      </c>
      <c r="G56" s="14">
        <v>311.16000000000003</v>
      </c>
      <c r="H56" s="14">
        <v>651.63</v>
      </c>
      <c r="I56" s="14">
        <v>0</v>
      </c>
      <c r="J56" s="14">
        <v>0</v>
      </c>
      <c r="K56" s="19">
        <v>1697.3</v>
      </c>
      <c r="L56" s="19">
        <v>20367.599999999999</v>
      </c>
      <c r="M56" s="14">
        <v>634.82000000000005</v>
      </c>
      <c r="N56" s="14">
        <v>374.57</v>
      </c>
      <c r="O56" s="14">
        <v>651.63</v>
      </c>
      <c r="P56" s="14">
        <v>0</v>
      </c>
      <c r="Q56" s="14">
        <v>0</v>
      </c>
      <c r="R56" s="14">
        <v>0</v>
      </c>
      <c r="S56" s="19">
        <v>1661.02</v>
      </c>
      <c r="T56" s="19">
        <v>3322.04</v>
      </c>
      <c r="U56" s="15">
        <v>23689.64</v>
      </c>
    </row>
    <row r="57" spans="1:21" s="6" customFormat="1" ht="15" customHeight="1" x14ac:dyDescent="0.2">
      <c r="A57" s="26">
        <v>47</v>
      </c>
      <c r="B57" s="26" t="s">
        <v>30</v>
      </c>
      <c r="C57" s="27" t="s">
        <v>28</v>
      </c>
      <c r="D57" s="27">
        <v>14</v>
      </c>
      <c r="E57" s="26" t="s">
        <v>47</v>
      </c>
      <c r="F57" s="13">
        <v>734.51</v>
      </c>
      <c r="G57" s="14">
        <v>311.16000000000003</v>
      </c>
      <c r="H57" s="14">
        <v>651.63</v>
      </c>
      <c r="I57" s="14">
        <v>0</v>
      </c>
      <c r="J57" s="14">
        <v>0</v>
      </c>
      <c r="K57" s="19">
        <f t="shared" si="1"/>
        <v>1697.3000000000002</v>
      </c>
      <c r="L57" s="19">
        <f t="shared" si="2"/>
        <v>20367.600000000002</v>
      </c>
      <c r="M57" s="14">
        <v>634.82000000000005</v>
      </c>
      <c r="N57" s="14">
        <v>374.57</v>
      </c>
      <c r="O57" s="14">
        <f t="shared" si="5"/>
        <v>651.63</v>
      </c>
      <c r="P57" s="14">
        <v>0</v>
      </c>
      <c r="Q57" s="14">
        <v>0</v>
      </c>
      <c r="R57" s="14">
        <v>0</v>
      </c>
      <c r="S57" s="19">
        <f t="shared" si="3"/>
        <v>1661.02</v>
      </c>
      <c r="T57" s="19">
        <f t="shared" si="4"/>
        <v>3322.04</v>
      </c>
      <c r="U57" s="15">
        <f t="shared" si="9"/>
        <v>23689.640000000003</v>
      </c>
    </row>
    <row r="58" spans="1:21" s="6" customFormat="1" ht="15" customHeight="1" x14ac:dyDescent="0.2">
      <c r="A58" s="26">
        <v>48</v>
      </c>
      <c r="B58" s="26" t="s">
        <v>30</v>
      </c>
      <c r="C58" s="27" t="s">
        <v>28</v>
      </c>
      <c r="D58" s="27">
        <v>14</v>
      </c>
      <c r="E58" s="26" t="s">
        <v>47</v>
      </c>
      <c r="F58" s="13">
        <v>734.51</v>
      </c>
      <c r="G58" s="14">
        <v>311.16000000000003</v>
      </c>
      <c r="H58" s="14">
        <v>651.63</v>
      </c>
      <c r="I58" s="14">
        <v>0</v>
      </c>
      <c r="J58" s="14">
        <v>0</v>
      </c>
      <c r="K58" s="19">
        <f t="shared" si="1"/>
        <v>1697.3000000000002</v>
      </c>
      <c r="L58" s="19">
        <f t="shared" si="2"/>
        <v>20367.600000000002</v>
      </c>
      <c r="M58" s="14">
        <v>634.82000000000005</v>
      </c>
      <c r="N58" s="14">
        <v>374.57</v>
      </c>
      <c r="O58" s="14">
        <f t="shared" si="5"/>
        <v>651.63</v>
      </c>
      <c r="P58" s="14">
        <v>0</v>
      </c>
      <c r="Q58" s="14">
        <v>0</v>
      </c>
      <c r="R58" s="14">
        <v>0</v>
      </c>
      <c r="S58" s="19">
        <f t="shared" si="3"/>
        <v>1661.02</v>
      </c>
      <c r="T58" s="19">
        <f t="shared" si="4"/>
        <v>3322.04</v>
      </c>
      <c r="U58" s="15">
        <f t="shared" si="9"/>
        <v>23689.640000000003</v>
      </c>
    </row>
    <row r="59" spans="1:21" s="6" customFormat="1" ht="15" customHeight="1" x14ac:dyDescent="0.2">
      <c r="A59" s="26">
        <v>49</v>
      </c>
      <c r="B59" s="26" t="s">
        <v>30</v>
      </c>
      <c r="C59" s="27" t="s">
        <v>28</v>
      </c>
      <c r="D59" s="27">
        <v>14</v>
      </c>
      <c r="E59" s="26" t="s">
        <v>47</v>
      </c>
      <c r="F59" s="13">
        <v>734.51</v>
      </c>
      <c r="G59" s="14">
        <v>311.16000000000003</v>
      </c>
      <c r="H59" s="14">
        <v>651.63</v>
      </c>
      <c r="I59" s="14">
        <v>0</v>
      </c>
      <c r="J59" s="14">
        <v>0</v>
      </c>
      <c r="K59" s="19">
        <f t="shared" si="1"/>
        <v>1697.3000000000002</v>
      </c>
      <c r="L59" s="19">
        <f t="shared" si="2"/>
        <v>20367.600000000002</v>
      </c>
      <c r="M59" s="14">
        <v>634.82000000000005</v>
      </c>
      <c r="N59" s="14">
        <v>374.57</v>
      </c>
      <c r="O59" s="14">
        <f t="shared" si="5"/>
        <v>651.63</v>
      </c>
      <c r="P59" s="14">
        <v>0</v>
      </c>
      <c r="Q59" s="14">
        <v>0</v>
      </c>
      <c r="R59" s="14">
        <v>0</v>
      </c>
      <c r="S59" s="19">
        <f t="shared" si="3"/>
        <v>1661.02</v>
      </c>
      <c r="T59" s="19">
        <f t="shared" si="4"/>
        <v>3322.04</v>
      </c>
      <c r="U59" s="15">
        <f t="shared" si="9"/>
        <v>23689.640000000003</v>
      </c>
    </row>
    <row r="60" spans="1:21" s="6" customFormat="1" ht="15" customHeight="1" x14ac:dyDescent="0.2">
      <c r="A60" s="26">
        <v>50</v>
      </c>
      <c r="B60" s="26" t="s">
        <v>30</v>
      </c>
      <c r="C60" s="27" t="s">
        <v>28</v>
      </c>
      <c r="D60" s="27">
        <v>14</v>
      </c>
      <c r="E60" s="26" t="s">
        <v>47</v>
      </c>
      <c r="F60" s="13">
        <v>734.51</v>
      </c>
      <c r="G60" s="14">
        <v>311.16000000000003</v>
      </c>
      <c r="H60" s="14">
        <v>651.63</v>
      </c>
      <c r="I60" s="14">
        <v>0</v>
      </c>
      <c r="J60" s="14">
        <v>0</v>
      </c>
      <c r="K60" s="19">
        <f t="shared" si="1"/>
        <v>1697.3000000000002</v>
      </c>
      <c r="L60" s="19">
        <f t="shared" si="2"/>
        <v>20367.600000000002</v>
      </c>
      <c r="M60" s="14">
        <v>634.82000000000005</v>
      </c>
      <c r="N60" s="14">
        <v>374.57</v>
      </c>
      <c r="O60" s="14">
        <f t="shared" si="5"/>
        <v>651.63</v>
      </c>
      <c r="P60" s="14">
        <v>0</v>
      </c>
      <c r="Q60" s="14">
        <v>0</v>
      </c>
      <c r="R60" s="14">
        <v>0</v>
      </c>
      <c r="S60" s="19">
        <f t="shared" si="3"/>
        <v>1661.02</v>
      </c>
      <c r="T60" s="19">
        <f t="shared" si="4"/>
        <v>3322.04</v>
      </c>
      <c r="U60" s="15">
        <f t="shared" si="9"/>
        <v>23689.640000000003</v>
      </c>
    </row>
    <row r="61" spans="1:21" s="6" customFormat="1" ht="15" customHeight="1" x14ac:dyDescent="0.2">
      <c r="A61" s="26">
        <v>51</v>
      </c>
      <c r="B61" s="26" t="s">
        <v>30</v>
      </c>
      <c r="C61" s="27" t="s">
        <v>28</v>
      </c>
      <c r="D61" s="27">
        <v>14</v>
      </c>
      <c r="E61" s="26" t="s">
        <v>47</v>
      </c>
      <c r="F61" s="13">
        <v>734.51</v>
      </c>
      <c r="G61" s="14">
        <v>311.16000000000003</v>
      </c>
      <c r="H61" s="14">
        <v>651.63</v>
      </c>
      <c r="I61" s="14">
        <v>0</v>
      </c>
      <c r="J61" s="14">
        <v>0</v>
      </c>
      <c r="K61" s="19">
        <f t="shared" si="1"/>
        <v>1697.3000000000002</v>
      </c>
      <c r="L61" s="19">
        <f t="shared" si="2"/>
        <v>20367.600000000002</v>
      </c>
      <c r="M61" s="14">
        <v>634.82000000000005</v>
      </c>
      <c r="N61" s="14">
        <v>374.57</v>
      </c>
      <c r="O61" s="14">
        <f t="shared" si="5"/>
        <v>651.63</v>
      </c>
      <c r="P61" s="14">
        <v>0</v>
      </c>
      <c r="Q61" s="14">
        <v>0</v>
      </c>
      <c r="R61" s="14">
        <v>0</v>
      </c>
      <c r="S61" s="19">
        <f t="shared" si="3"/>
        <v>1661.02</v>
      </c>
      <c r="T61" s="19">
        <f t="shared" si="4"/>
        <v>3322.04</v>
      </c>
      <c r="U61" s="15">
        <f t="shared" si="9"/>
        <v>23689.640000000003</v>
      </c>
    </row>
    <row r="62" spans="1:21" s="6" customFormat="1" ht="15" customHeight="1" x14ac:dyDescent="0.2">
      <c r="A62" s="26">
        <v>52</v>
      </c>
      <c r="B62" s="26" t="s">
        <v>30</v>
      </c>
      <c r="C62" s="27" t="s">
        <v>28</v>
      </c>
      <c r="D62" s="27">
        <v>14</v>
      </c>
      <c r="E62" s="26" t="s">
        <v>47</v>
      </c>
      <c r="F62" s="13">
        <v>734.51</v>
      </c>
      <c r="G62" s="14">
        <v>311.16000000000003</v>
      </c>
      <c r="H62" s="14">
        <v>651.63</v>
      </c>
      <c r="I62" s="14">
        <v>0</v>
      </c>
      <c r="J62" s="14">
        <v>0</v>
      </c>
      <c r="K62" s="19">
        <v>1697.3</v>
      </c>
      <c r="L62" s="19">
        <v>20367.599999999999</v>
      </c>
      <c r="M62" s="14">
        <v>634.82000000000005</v>
      </c>
      <c r="N62" s="14">
        <v>374.57</v>
      </c>
      <c r="O62" s="14">
        <v>651.63</v>
      </c>
      <c r="P62" s="14">
        <v>0</v>
      </c>
      <c r="Q62" s="14">
        <v>0</v>
      </c>
      <c r="R62" s="14">
        <v>0</v>
      </c>
      <c r="S62" s="19">
        <v>1661.02</v>
      </c>
      <c r="T62" s="19">
        <v>3322.04</v>
      </c>
      <c r="U62" s="15">
        <v>23689.64</v>
      </c>
    </row>
    <row r="63" spans="1:21" s="6" customFormat="1" ht="15" customHeight="1" x14ac:dyDescent="0.2">
      <c r="A63" s="26">
        <v>53</v>
      </c>
      <c r="B63" s="26" t="s">
        <v>30</v>
      </c>
      <c r="C63" s="27" t="s">
        <v>28</v>
      </c>
      <c r="D63" s="27">
        <v>14</v>
      </c>
      <c r="E63" s="26" t="s">
        <v>47</v>
      </c>
      <c r="F63" s="13">
        <v>734.51</v>
      </c>
      <c r="G63" s="14">
        <v>311.16000000000003</v>
      </c>
      <c r="H63" s="14">
        <v>651.63</v>
      </c>
      <c r="I63" s="14">
        <v>0</v>
      </c>
      <c r="J63" s="14">
        <v>0</v>
      </c>
      <c r="K63" s="19">
        <f t="shared" si="1"/>
        <v>1697.3000000000002</v>
      </c>
      <c r="L63" s="19">
        <f t="shared" si="2"/>
        <v>20367.600000000002</v>
      </c>
      <c r="M63" s="14">
        <v>634.82000000000005</v>
      </c>
      <c r="N63" s="14">
        <v>374.57</v>
      </c>
      <c r="O63" s="14">
        <f t="shared" si="5"/>
        <v>651.63</v>
      </c>
      <c r="P63" s="14">
        <v>0</v>
      </c>
      <c r="Q63" s="14">
        <v>0</v>
      </c>
      <c r="R63" s="14">
        <v>0</v>
      </c>
      <c r="S63" s="19">
        <f t="shared" si="3"/>
        <v>1661.02</v>
      </c>
      <c r="T63" s="19">
        <f t="shared" si="4"/>
        <v>3322.04</v>
      </c>
      <c r="U63" s="15">
        <f t="shared" si="9"/>
        <v>23689.640000000003</v>
      </c>
    </row>
    <row r="64" spans="1:21" s="6" customFormat="1" ht="15" customHeight="1" x14ac:dyDescent="0.2">
      <c r="A64" s="26">
        <v>54</v>
      </c>
      <c r="B64" s="26" t="s">
        <v>30</v>
      </c>
      <c r="C64" s="27" t="s">
        <v>28</v>
      </c>
      <c r="D64" s="27">
        <v>14</v>
      </c>
      <c r="E64" s="26" t="s">
        <v>47</v>
      </c>
      <c r="F64" s="13">
        <v>734.51</v>
      </c>
      <c r="G64" s="14">
        <v>311.16000000000003</v>
      </c>
      <c r="H64" s="14">
        <v>651.63</v>
      </c>
      <c r="I64" s="14">
        <v>0</v>
      </c>
      <c r="J64" s="14">
        <v>0</v>
      </c>
      <c r="K64" s="19">
        <f t="shared" si="1"/>
        <v>1697.3000000000002</v>
      </c>
      <c r="L64" s="19">
        <f t="shared" si="2"/>
        <v>20367.600000000002</v>
      </c>
      <c r="M64" s="14">
        <v>634.82000000000005</v>
      </c>
      <c r="N64" s="14">
        <v>374.57</v>
      </c>
      <c r="O64" s="14">
        <f t="shared" si="5"/>
        <v>651.63</v>
      </c>
      <c r="P64" s="14">
        <v>0</v>
      </c>
      <c r="Q64" s="14">
        <v>0</v>
      </c>
      <c r="R64" s="14">
        <v>0</v>
      </c>
      <c r="S64" s="19">
        <f t="shared" si="3"/>
        <v>1661.02</v>
      </c>
      <c r="T64" s="19">
        <f t="shared" si="4"/>
        <v>3322.04</v>
      </c>
      <c r="U64" s="15">
        <f t="shared" si="9"/>
        <v>23689.640000000003</v>
      </c>
    </row>
    <row r="65" spans="1:21" s="6" customFormat="1" ht="15" customHeight="1" x14ac:dyDescent="0.2">
      <c r="A65" s="26">
        <v>55</v>
      </c>
      <c r="B65" s="26" t="s">
        <v>30</v>
      </c>
      <c r="C65" s="27" t="s">
        <v>28</v>
      </c>
      <c r="D65" s="27">
        <v>14</v>
      </c>
      <c r="E65" s="26" t="s">
        <v>47</v>
      </c>
      <c r="F65" s="13">
        <v>734.51</v>
      </c>
      <c r="G65" s="14">
        <v>311.16000000000003</v>
      </c>
      <c r="H65" s="14">
        <v>651.63</v>
      </c>
      <c r="I65" s="14">
        <v>0</v>
      </c>
      <c r="J65" s="14">
        <v>0</v>
      </c>
      <c r="K65" s="19">
        <f t="shared" si="1"/>
        <v>1697.3000000000002</v>
      </c>
      <c r="L65" s="19">
        <f t="shared" si="2"/>
        <v>20367.600000000002</v>
      </c>
      <c r="M65" s="14">
        <v>634.82000000000005</v>
      </c>
      <c r="N65" s="14">
        <v>374.57</v>
      </c>
      <c r="O65" s="14">
        <f t="shared" si="5"/>
        <v>651.63</v>
      </c>
      <c r="P65" s="14">
        <v>0</v>
      </c>
      <c r="Q65" s="14">
        <v>0</v>
      </c>
      <c r="R65" s="14">
        <v>0</v>
      </c>
      <c r="S65" s="19">
        <f t="shared" si="3"/>
        <v>1661.02</v>
      </c>
      <c r="T65" s="19">
        <f t="shared" si="4"/>
        <v>3322.04</v>
      </c>
      <c r="U65" s="15">
        <f t="shared" si="9"/>
        <v>23689.640000000003</v>
      </c>
    </row>
    <row r="66" spans="1:21" s="6" customFormat="1" ht="15" customHeight="1" x14ac:dyDescent="0.2">
      <c r="A66" s="26">
        <v>55</v>
      </c>
      <c r="B66" s="26" t="s">
        <v>30</v>
      </c>
      <c r="C66" s="27" t="s">
        <v>28</v>
      </c>
      <c r="D66" s="27">
        <v>14</v>
      </c>
      <c r="E66" s="26" t="s">
        <v>47</v>
      </c>
      <c r="F66" s="13">
        <v>734.51</v>
      </c>
      <c r="G66" s="14">
        <v>311.16000000000003</v>
      </c>
      <c r="H66" s="14">
        <v>651.63</v>
      </c>
      <c r="I66" s="14">
        <v>0</v>
      </c>
      <c r="J66" s="14">
        <v>0</v>
      </c>
      <c r="K66" s="19">
        <v>1697.3</v>
      </c>
      <c r="L66" s="19">
        <v>20367.599999999999</v>
      </c>
      <c r="M66" s="14">
        <v>634.82000000000005</v>
      </c>
      <c r="N66" s="14">
        <v>374.57</v>
      </c>
      <c r="O66" s="14">
        <v>651.63</v>
      </c>
      <c r="P66" s="14">
        <v>0</v>
      </c>
      <c r="Q66" s="14">
        <v>0</v>
      </c>
      <c r="R66" s="14">
        <v>0</v>
      </c>
      <c r="S66" s="19">
        <v>1661.02</v>
      </c>
      <c r="T66" s="19">
        <v>3322.04</v>
      </c>
      <c r="U66" s="15">
        <v>23689.64</v>
      </c>
    </row>
    <row r="67" spans="1:21" s="6" customFormat="1" ht="15" customHeight="1" x14ac:dyDescent="0.2">
      <c r="A67" s="26">
        <v>56</v>
      </c>
      <c r="B67" s="26" t="s">
        <v>30</v>
      </c>
      <c r="C67" s="27" t="s">
        <v>28</v>
      </c>
      <c r="D67" s="27">
        <v>14</v>
      </c>
      <c r="E67" s="26" t="s">
        <v>47</v>
      </c>
      <c r="F67" s="13">
        <v>734.51</v>
      </c>
      <c r="G67" s="14">
        <v>311.16000000000003</v>
      </c>
      <c r="H67" s="14">
        <v>651.63</v>
      </c>
      <c r="I67" s="14">
        <v>0</v>
      </c>
      <c r="J67" s="14">
        <v>0</v>
      </c>
      <c r="K67" s="19">
        <f t="shared" si="1"/>
        <v>1697.3000000000002</v>
      </c>
      <c r="L67" s="19">
        <f t="shared" si="2"/>
        <v>20367.600000000002</v>
      </c>
      <c r="M67" s="14">
        <v>634.82000000000005</v>
      </c>
      <c r="N67" s="14">
        <v>374.57</v>
      </c>
      <c r="O67" s="14">
        <f t="shared" si="5"/>
        <v>651.63</v>
      </c>
      <c r="P67" s="14">
        <v>0</v>
      </c>
      <c r="Q67" s="14">
        <v>0</v>
      </c>
      <c r="R67" s="14">
        <v>0</v>
      </c>
      <c r="S67" s="19">
        <f t="shared" si="3"/>
        <v>1661.02</v>
      </c>
      <c r="T67" s="19">
        <f t="shared" si="4"/>
        <v>3322.04</v>
      </c>
      <c r="U67" s="15">
        <f t="shared" si="9"/>
        <v>23689.640000000003</v>
      </c>
    </row>
    <row r="68" spans="1:21" s="6" customFormat="1" ht="15" customHeight="1" x14ac:dyDescent="0.2">
      <c r="A68" s="26">
        <v>57</v>
      </c>
      <c r="B68" s="26" t="s">
        <v>30</v>
      </c>
      <c r="C68" s="27" t="s">
        <v>28</v>
      </c>
      <c r="D68" s="27">
        <v>14</v>
      </c>
      <c r="E68" s="26" t="s">
        <v>47</v>
      </c>
      <c r="F68" s="13">
        <v>734.51</v>
      </c>
      <c r="G68" s="14">
        <v>311.16000000000003</v>
      </c>
      <c r="H68" s="14">
        <v>651.63</v>
      </c>
      <c r="I68" s="14">
        <v>0</v>
      </c>
      <c r="J68" s="14">
        <v>0</v>
      </c>
      <c r="K68" s="19">
        <f t="shared" si="1"/>
        <v>1697.3000000000002</v>
      </c>
      <c r="L68" s="19">
        <f t="shared" si="2"/>
        <v>20367.600000000002</v>
      </c>
      <c r="M68" s="14">
        <v>634.82000000000005</v>
      </c>
      <c r="N68" s="14">
        <v>374.57</v>
      </c>
      <c r="O68" s="14">
        <f t="shared" si="5"/>
        <v>651.63</v>
      </c>
      <c r="P68" s="14">
        <v>0</v>
      </c>
      <c r="Q68" s="14">
        <v>0</v>
      </c>
      <c r="R68" s="14">
        <v>0</v>
      </c>
      <c r="S68" s="19">
        <f t="shared" si="3"/>
        <v>1661.02</v>
      </c>
      <c r="T68" s="19">
        <f t="shared" si="4"/>
        <v>3322.04</v>
      </c>
      <c r="U68" s="15">
        <f t="shared" si="9"/>
        <v>23689.640000000003</v>
      </c>
    </row>
    <row r="69" spans="1:21" s="6" customFormat="1" ht="15" customHeight="1" x14ac:dyDescent="0.2">
      <c r="A69" s="26">
        <v>58</v>
      </c>
      <c r="B69" s="26" t="s">
        <v>30</v>
      </c>
      <c r="C69" s="27" t="s">
        <v>28</v>
      </c>
      <c r="D69" s="27">
        <v>14</v>
      </c>
      <c r="E69" s="26" t="s">
        <v>47</v>
      </c>
      <c r="F69" s="13">
        <v>734.51</v>
      </c>
      <c r="G69" s="14">
        <v>311.16000000000003</v>
      </c>
      <c r="H69" s="14">
        <v>651.63</v>
      </c>
      <c r="I69" s="14">
        <v>0</v>
      </c>
      <c r="J69" s="14">
        <v>0</v>
      </c>
      <c r="K69" s="19">
        <f t="shared" si="1"/>
        <v>1697.3000000000002</v>
      </c>
      <c r="L69" s="19">
        <f t="shared" si="2"/>
        <v>20367.600000000002</v>
      </c>
      <c r="M69" s="14">
        <v>634.82000000000005</v>
      </c>
      <c r="N69" s="14">
        <v>374.57</v>
      </c>
      <c r="O69" s="14">
        <f t="shared" si="5"/>
        <v>651.63</v>
      </c>
      <c r="P69" s="14">
        <v>0</v>
      </c>
      <c r="Q69" s="14">
        <v>0</v>
      </c>
      <c r="R69" s="14">
        <v>0</v>
      </c>
      <c r="S69" s="19">
        <f t="shared" si="3"/>
        <v>1661.02</v>
      </c>
      <c r="T69" s="19">
        <f t="shared" si="4"/>
        <v>3322.04</v>
      </c>
      <c r="U69" s="15">
        <f t="shared" si="9"/>
        <v>23689.640000000003</v>
      </c>
    </row>
    <row r="70" spans="1:21" s="6" customFormat="1" ht="15" customHeight="1" x14ac:dyDescent="0.2">
      <c r="A70" s="26">
        <v>59</v>
      </c>
      <c r="B70" s="26" t="s">
        <v>31</v>
      </c>
      <c r="C70" s="27" t="s">
        <v>28</v>
      </c>
      <c r="D70" s="27">
        <v>14</v>
      </c>
      <c r="E70" s="26" t="s">
        <v>47</v>
      </c>
      <c r="F70" s="13">
        <v>734.51</v>
      </c>
      <c r="G70" s="14">
        <v>311.16000000000003</v>
      </c>
      <c r="H70" s="14">
        <v>651.63</v>
      </c>
      <c r="I70" s="14">
        <v>0</v>
      </c>
      <c r="J70" s="14">
        <v>0</v>
      </c>
      <c r="K70" s="19">
        <f t="shared" si="1"/>
        <v>1697.3000000000002</v>
      </c>
      <c r="L70" s="19">
        <f t="shared" si="2"/>
        <v>20367.600000000002</v>
      </c>
      <c r="M70" s="14">
        <v>634.82000000000005</v>
      </c>
      <c r="N70" s="14">
        <v>374.57</v>
      </c>
      <c r="O70" s="14">
        <f t="shared" si="5"/>
        <v>651.63</v>
      </c>
      <c r="P70" s="14">
        <v>0</v>
      </c>
      <c r="Q70" s="14">
        <v>0</v>
      </c>
      <c r="R70" s="14">
        <v>0</v>
      </c>
      <c r="S70" s="19">
        <f t="shared" si="3"/>
        <v>1661.02</v>
      </c>
      <c r="T70" s="19">
        <f t="shared" si="4"/>
        <v>3322.04</v>
      </c>
      <c r="U70" s="15">
        <f t="shared" si="9"/>
        <v>23689.640000000003</v>
      </c>
    </row>
    <row r="71" spans="1:21" s="6" customFormat="1" ht="15" customHeight="1" x14ac:dyDescent="0.2">
      <c r="A71" s="26">
        <v>60</v>
      </c>
      <c r="B71" s="26" t="s">
        <v>31</v>
      </c>
      <c r="C71" s="27" t="s">
        <v>28</v>
      </c>
      <c r="D71" s="27">
        <v>14</v>
      </c>
      <c r="E71" s="26" t="s">
        <v>47</v>
      </c>
      <c r="F71" s="13">
        <v>734.51</v>
      </c>
      <c r="G71" s="14">
        <v>311.16000000000003</v>
      </c>
      <c r="H71" s="14">
        <v>651.63</v>
      </c>
      <c r="I71" s="14">
        <v>0</v>
      </c>
      <c r="J71" s="14">
        <v>0</v>
      </c>
      <c r="K71" s="19">
        <f t="shared" si="1"/>
        <v>1697.3000000000002</v>
      </c>
      <c r="L71" s="19">
        <f t="shared" si="2"/>
        <v>20367.600000000002</v>
      </c>
      <c r="M71" s="14">
        <v>634.82000000000005</v>
      </c>
      <c r="N71" s="14">
        <v>374.57</v>
      </c>
      <c r="O71" s="14">
        <f t="shared" si="5"/>
        <v>651.63</v>
      </c>
      <c r="P71" s="14">
        <v>0</v>
      </c>
      <c r="Q71" s="14">
        <v>0</v>
      </c>
      <c r="R71" s="14">
        <v>0</v>
      </c>
      <c r="S71" s="19">
        <f t="shared" si="3"/>
        <v>1661.02</v>
      </c>
      <c r="T71" s="19">
        <f t="shared" si="4"/>
        <v>3322.04</v>
      </c>
      <c r="U71" s="15">
        <f t="shared" si="9"/>
        <v>23689.640000000003</v>
      </c>
    </row>
    <row r="72" spans="1:21" s="6" customFormat="1" ht="15" customHeight="1" x14ac:dyDescent="0.2">
      <c r="A72" s="26">
        <v>61</v>
      </c>
      <c r="B72" s="26" t="s">
        <v>32</v>
      </c>
      <c r="C72" s="27" t="s">
        <v>28</v>
      </c>
      <c r="D72" s="27">
        <v>14</v>
      </c>
      <c r="E72" s="26" t="s">
        <v>47</v>
      </c>
      <c r="F72" s="13">
        <v>734.51</v>
      </c>
      <c r="G72" s="14">
        <v>311.16000000000003</v>
      </c>
      <c r="H72" s="14">
        <v>651.63</v>
      </c>
      <c r="I72" s="14">
        <v>0</v>
      </c>
      <c r="J72" s="14">
        <v>0</v>
      </c>
      <c r="K72" s="19">
        <f t="shared" si="1"/>
        <v>1697.3000000000002</v>
      </c>
      <c r="L72" s="19">
        <f t="shared" si="2"/>
        <v>20367.600000000002</v>
      </c>
      <c r="M72" s="14">
        <v>634.82000000000005</v>
      </c>
      <c r="N72" s="14">
        <v>374.57</v>
      </c>
      <c r="O72" s="14">
        <f t="shared" si="5"/>
        <v>651.63</v>
      </c>
      <c r="P72" s="14">
        <v>0</v>
      </c>
      <c r="Q72" s="14">
        <v>0</v>
      </c>
      <c r="R72" s="14">
        <v>0</v>
      </c>
      <c r="S72" s="19">
        <f t="shared" si="3"/>
        <v>1661.02</v>
      </c>
      <c r="T72" s="19">
        <f t="shared" si="4"/>
        <v>3322.04</v>
      </c>
      <c r="U72" s="15">
        <f t="shared" si="9"/>
        <v>23689.640000000003</v>
      </c>
    </row>
    <row r="73" spans="1:21" s="6" customFormat="1" ht="15" customHeight="1" thickBot="1" x14ac:dyDescent="0.25">
      <c r="A73" s="35">
        <v>62</v>
      </c>
      <c r="B73" s="26" t="s">
        <v>32</v>
      </c>
      <c r="C73" s="36" t="s">
        <v>28</v>
      </c>
      <c r="D73" s="36">
        <v>14</v>
      </c>
      <c r="E73" s="26" t="s">
        <v>47</v>
      </c>
      <c r="F73" s="37">
        <v>734.51</v>
      </c>
      <c r="G73" s="38">
        <v>311.16000000000003</v>
      </c>
      <c r="H73" s="14">
        <v>651.63</v>
      </c>
      <c r="I73" s="38">
        <v>0</v>
      </c>
      <c r="J73" s="38">
        <v>0</v>
      </c>
      <c r="K73" s="19">
        <f t="shared" si="1"/>
        <v>1697.3000000000002</v>
      </c>
      <c r="L73" s="19">
        <f t="shared" si="2"/>
        <v>20367.600000000002</v>
      </c>
      <c r="M73" s="38">
        <v>634.82000000000005</v>
      </c>
      <c r="N73" s="38">
        <v>374.57</v>
      </c>
      <c r="O73" s="14">
        <f t="shared" si="5"/>
        <v>651.63</v>
      </c>
      <c r="P73" s="38">
        <v>0</v>
      </c>
      <c r="Q73" s="38">
        <v>0</v>
      </c>
      <c r="R73" s="38">
        <v>0</v>
      </c>
      <c r="S73" s="19">
        <f t="shared" si="3"/>
        <v>1661.02</v>
      </c>
      <c r="T73" s="19">
        <f t="shared" si="4"/>
        <v>3322.04</v>
      </c>
      <c r="U73" s="39">
        <f t="shared" si="9"/>
        <v>23689.640000000003</v>
      </c>
    </row>
    <row r="74" spans="1:21" s="44" customFormat="1" ht="27" customHeight="1" thickBot="1" x14ac:dyDescent="0.25">
      <c r="A74" s="40" t="s">
        <v>37</v>
      </c>
      <c r="B74" s="41"/>
      <c r="C74" s="42"/>
      <c r="D74" s="42"/>
      <c r="E74" s="41"/>
      <c r="F74" s="43">
        <f t="shared" ref="F74:U74" si="10">SUM(F9:F73)</f>
        <v>54932.870000000061</v>
      </c>
      <c r="G74" s="43">
        <f t="shared" si="10"/>
        <v>24305.779999999988</v>
      </c>
      <c r="H74" s="43">
        <f t="shared" si="10"/>
        <v>46843.889999999948</v>
      </c>
      <c r="I74" s="43">
        <f t="shared" si="10"/>
        <v>0</v>
      </c>
      <c r="J74" s="43">
        <f t="shared" si="10"/>
        <v>0</v>
      </c>
      <c r="K74" s="43">
        <f t="shared" si="10"/>
        <v>126082.54000000007</v>
      </c>
      <c r="L74" s="43">
        <f t="shared" si="10"/>
        <v>1512990.4800000016</v>
      </c>
      <c r="M74" s="43">
        <f t="shared" si="10"/>
        <v>40910.540000000008</v>
      </c>
      <c r="N74" s="43">
        <f t="shared" si="10"/>
        <v>29259.079999999987</v>
      </c>
      <c r="O74" s="43">
        <f t="shared" si="10"/>
        <v>46843.889999999948</v>
      </c>
      <c r="P74" s="43">
        <f t="shared" si="10"/>
        <v>0</v>
      </c>
      <c r="Q74" s="43">
        <f t="shared" si="10"/>
        <v>0</v>
      </c>
      <c r="R74" s="43">
        <f t="shared" si="10"/>
        <v>0</v>
      </c>
      <c r="S74" s="43">
        <f t="shared" si="10"/>
        <v>117013.51000000007</v>
      </c>
      <c r="T74" s="43">
        <f t="shared" si="10"/>
        <v>234027.02000000014</v>
      </c>
      <c r="U74" s="43">
        <f t="shared" si="10"/>
        <v>1747017.4999999977</v>
      </c>
    </row>
    <row r="75" spans="1:21" s="6" customFormat="1" ht="16.5" customHeight="1" thickBot="1" x14ac:dyDescent="0.25">
      <c r="A75" s="63"/>
      <c r="B75" s="64"/>
      <c r="C75" s="106"/>
      <c r="D75" s="106"/>
      <c r="E75" s="107"/>
      <c r="F75" s="65"/>
      <c r="G75" s="65"/>
      <c r="H75" s="65"/>
      <c r="I75" s="65"/>
      <c r="J75" s="65"/>
      <c r="K75" s="52"/>
      <c r="L75" s="52"/>
      <c r="M75" s="65"/>
      <c r="N75" s="65"/>
      <c r="O75" s="65"/>
      <c r="P75" s="65"/>
      <c r="Q75" s="65"/>
      <c r="R75" s="65"/>
      <c r="S75" s="52"/>
      <c r="T75" s="52"/>
      <c r="U75" s="46"/>
    </row>
    <row r="76" spans="1:21" s="44" customFormat="1" ht="27" customHeight="1" thickBot="1" x14ac:dyDescent="0.25">
      <c r="A76" s="72" t="s">
        <v>38</v>
      </c>
      <c r="B76" s="73"/>
      <c r="C76" s="42"/>
      <c r="D76" s="42"/>
      <c r="E76" s="41"/>
      <c r="F76" s="43">
        <f t="shared" ref="F76:U76" si="11">SUM(F75:F75)</f>
        <v>0</v>
      </c>
      <c r="G76" s="43">
        <f t="shared" si="11"/>
        <v>0</v>
      </c>
      <c r="H76" s="43">
        <f t="shared" si="11"/>
        <v>0</v>
      </c>
      <c r="I76" s="43">
        <f t="shared" si="11"/>
        <v>0</v>
      </c>
      <c r="J76" s="43">
        <f t="shared" si="11"/>
        <v>0</v>
      </c>
      <c r="K76" s="43">
        <f t="shared" si="11"/>
        <v>0</v>
      </c>
      <c r="L76" s="43">
        <f t="shared" si="11"/>
        <v>0</v>
      </c>
      <c r="M76" s="43">
        <f t="shared" si="11"/>
        <v>0</v>
      </c>
      <c r="N76" s="43">
        <f t="shared" si="11"/>
        <v>0</v>
      </c>
      <c r="O76" s="43">
        <f t="shared" si="11"/>
        <v>0</v>
      </c>
      <c r="P76" s="43">
        <f t="shared" si="11"/>
        <v>0</v>
      </c>
      <c r="Q76" s="43">
        <f t="shared" si="11"/>
        <v>0</v>
      </c>
      <c r="R76" s="43">
        <f t="shared" si="11"/>
        <v>0</v>
      </c>
      <c r="S76" s="43">
        <f t="shared" si="11"/>
        <v>0</v>
      </c>
      <c r="T76" s="43">
        <f t="shared" si="11"/>
        <v>0</v>
      </c>
      <c r="U76" s="43">
        <f t="shared" si="11"/>
        <v>0</v>
      </c>
    </row>
    <row r="77" spans="1:21" s="6" customFormat="1" ht="15" customHeight="1" thickBot="1" x14ac:dyDescent="0.25">
      <c r="A77" s="66"/>
      <c r="B77" s="67"/>
      <c r="C77" s="69"/>
      <c r="D77" s="70"/>
      <c r="E77" s="68"/>
      <c r="F77" s="53"/>
      <c r="G77" s="52"/>
      <c r="H77" s="52"/>
      <c r="I77" s="52"/>
      <c r="J77" s="52"/>
      <c r="K77" s="19"/>
      <c r="L77" s="19"/>
      <c r="M77" s="52"/>
      <c r="N77" s="52"/>
      <c r="O77" s="52"/>
      <c r="P77" s="52"/>
      <c r="Q77" s="52"/>
      <c r="R77" s="52"/>
      <c r="S77" s="52"/>
      <c r="T77" s="52"/>
      <c r="U77" s="71"/>
    </row>
    <row r="78" spans="1:21" s="31" customFormat="1" ht="27" customHeight="1" thickBot="1" x14ac:dyDescent="0.25">
      <c r="A78" s="34" t="s">
        <v>41</v>
      </c>
      <c r="B78" s="30"/>
      <c r="C78" s="33"/>
      <c r="D78" s="33"/>
      <c r="E78" s="32"/>
      <c r="F78" s="43">
        <f t="shared" ref="F78:U78" si="12">SUM(F77:F77)</f>
        <v>0</v>
      </c>
      <c r="G78" s="43">
        <f t="shared" si="12"/>
        <v>0</v>
      </c>
      <c r="H78" s="43">
        <f t="shared" si="12"/>
        <v>0</v>
      </c>
      <c r="I78" s="43">
        <f t="shared" si="12"/>
        <v>0</v>
      </c>
      <c r="J78" s="43">
        <f t="shared" si="12"/>
        <v>0</v>
      </c>
      <c r="K78" s="43">
        <f t="shared" si="12"/>
        <v>0</v>
      </c>
      <c r="L78" s="43">
        <f t="shared" si="12"/>
        <v>0</v>
      </c>
      <c r="M78" s="43">
        <f t="shared" si="12"/>
        <v>0</v>
      </c>
      <c r="N78" s="43">
        <f t="shared" si="12"/>
        <v>0</v>
      </c>
      <c r="O78" s="43">
        <f t="shared" si="12"/>
        <v>0</v>
      </c>
      <c r="P78" s="43">
        <f t="shared" si="12"/>
        <v>0</v>
      </c>
      <c r="Q78" s="43">
        <f t="shared" si="12"/>
        <v>0</v>
      </c>
      <c r="R78" s="43">
        <f t="shared" si="12"/>
        <v>0</v>
      </c>
      <c r="S78" s="43">
        <f t="shared" si="12"/>
        <v>0</v>
      </c>
      <c r="T78" s="43">
        <f t="shared" si="12"/>
        <v>0</v>
      </c>
      <c r="U78" s="43">
        <f t="shared" si="12"/>
        <v>0</v>
      </c>
    </row>
    <row r="79" spans="1:21" s="4" customFormat="1" ht="46.35" customHeight="1" thickBot="1" x14ac:dyDescent="0.3">
      <c r="A79" s="102" t="s">
        <v>42</v>
      </c>
      <c r="B79" s="103"/>
      <c r="C79" s="48"/>
      <c r="D79" s="49"/>
      <c r="E79" s="50"/>
      <c r="F79" s="57">
        <f t="shared" ref="F79:U79" si="13">SUM(F74,F76,F78)</f>
        <v>54932.870000000061</v>
      </c>
      <c r="G79" s="57">
        <f t="shared" si="13"/>
        <v>24305.779999999988</v>
      </c>
      <c r="H79" s="57">
        <f t="shared" si="13"/>
        <v>46843.889999999948</v>
      </c>
      <c r="I79" s="57">
        <f t="shared" si="13"/>
        <v>0</v>
      </c>
      <c r="J79" s="57">
        <f t="shared" si="13"/>
        <v>0</v>
      </c>
      <c r="K79" s="57">
        <f t="shared" si="13"/>
        <v>126082.54000000007</v>
      </c>
      <c r="L79" s="57">
        <f t="shared" si="13"/>
        <v>1512990.4800000016</v>
      </c>
      <c r="M79" s="57">
        <f t="shared" si="13"/>
        <v>40910.540000000008</v>
      </c>
      <c r="N79" s="57">
        <f t="shared" si="13"/>
        <v>29259.079999999987</v>
      </c>
      <c r="O79" s="57">
        <f t="shared" si="13"/>
        <v>46843.889999999948</v>
      </c>
      <c r="P79" s="57">
        <f t="shared" si="13"/>
        <v>0</v>
      </c>
      <c r="Q79" s="57">
        <f t="shared" si="13"/>
        <v>0</v>
      </c>
      <c r="R79" s="57">
        <f t="shared" si="13"/>
        <v>0</v>
      </c>
      <c r="S79" s="57">
        <f t="shared" si="13"/>
        <v>117013.51000000007</v>
      </c>
      <c r="T79" s="57">
        <f t="shared" si="13"/>
        <v>234027.02000000014</v>
      </c>
      <c r="U79" s="57">
        <f t="shared" si="13"/>
        <v>1747017.4999999977</v>
      </c>
    </row>
    <row r="80" spans="1:21" ht="15.75" customHeight="1" x14ac:dyDescent="0.25">
      <c r="A80" s="5"/>
      <c r="B80" s="3"/>
      <c r="C80" s="24"/>
      <c r="D80" s="24"/>
      <c r="E80" s="3"/>
      <c r="U80" s="76"/>
    </row>
    <row r="81" spans="1:21" ht="15.75" customHeight="1" thickBot="1" x14ac:dyDescent="0.25">
      <c r="A81" s="5"/>
      <c r="B81" s="3"/>
      <c r="C81" s="24"/>
      <c r="D81" s="24"/>
      <c r="E81" s="3"/>
    </row>
    <row r="82" spans="1:21" ht="42" customHeight="1" thickBot="1" x14ac:dyDescent="0.25">
      <c r="A82" s="99" t="s">
        <v>43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</row>
    <row r="83" spans="1:21" s="2" customFormat="1" ht="26.45" customHeight="1" thickBot="1" x14ac:dyDescent="0.25">
      <c r="A83" s="96" t="s">
        <v>1</v>
      </c>
      <c r="B83" s="93" t="s">
        <v>2</v>
      </c>
      <c r="C83" s="101" t="s">
        <v>3</v>
      </c>
      <c r="D83" s="101"/>
      <c r="E83" s="101"/>
      <c r="F83" s="81" t="s">
        <v>58</v>
      </c>
      <c r="G83" s="82"/>
      <c r="H83" s="82"/>
      <c r="I83" s="82"/>
      <c r="J83" s="82"/>
      <c r="K83" s="82"/>
      <c r="L83" s="82"/>
      <c r="M83" s="83"/>
      <c r="N83" s="83"/>
      <c r="O83" s="83"/>
      <c r="P83" s="83"/>
      <c r="Q83" s="83"/>
      <c r="R83" s="83"/>
      <c r="S83" s="83"/>
      <c r="T83" s="83"/>
      <c r="U83" s="84"/>
    </row>
    <row r="84" spans="1:21" s="2" customFormat="1" ht="27" customHeight="1" thickTop="1" thickBot="1" x14ac:dyDescent="0.25">
      <c r="A84" s="97"/>
      <c r="B84" s="94"/>
      <c r="C84" s="89" t="s">
        <v>4</v>
      </c>
      <c r="D84" s="85" t="s">
        <v>5</v>
      </c>
      <c r="E84" s="87" t="s">
        <v>6</v>
      </c>
      <c r="F84" s="81" t="s">
        <v>70</v>
      </c>
      <c r="G84" s="82"/>
      <c r="H84" s="82"/>
      <c r="I84" s="82"/>
      <c r="J84" s="82"/>
      <c r="K84" s="82"/>
      <c r="L84" s="84"/>
      <c r="M84" s="81" t="s">
        <v>71</v>
      </c>
      <c r="N84" s="82"/>
      <c r="O84" s="82"/>
      <c r="P84" s="82"/>
      <c r="Q84" s="82"/>
      <c r="R84" s="82"/>
      <c r="S84" s="82"/>
      <c r="T84" s="84"/>
      <c r="U84" s="79" t="s">
        <v>60</v>
      </c>
    </row>
    <row r="85" spans="1:21" s="2" customFormat="1" ht="58.7" customHeight="1" thickTop="1" thickBot="1" x14ac:dyDescent="0.25">
      <c r="A85" s="98"/>
      <c r="B85" s="95"/>
      <c r="C85" s="90"/>
      <c r="D85" s="86"/>
      <c r="E85" s="88"/>
      <c r="F85" s="20" t="s">
        <v>53</v>
      </c>
      <c r="G85" s="47" t="s">
        <v>54</v>
      </c>
      <c r="H85" s="47" t="s">
        <v>55</v>
      </c>
      <c r="I85" s="47" t="s">
        <v>56</v>
      </c>
      <c r="J85" s="21" t="s">
        <v>57</v>
      </c>
      <c r="K85" s="51" t="s">
        <v>64</v>
      </c>
      <c r="L85" s="23" t="s">
        <v>66</v>
      </c>
      <c r="M85" s="54" t="s">
        <v>53</v>
      </c>
      <c r="N85" s="55" t="s">
        <v>54</v>
      </c>
      <c r="O85" s="55" t="s">
        <v>55</v>
      </c>
      <c r="P85" s="56" t="s">
        <v>56</v>
      </c>
      <c r="Q85" s="55" t="s">
        <v>59</v>
      </c>
      <c r="R85" s="56" t="s">
        <v>57</v>
      </c>
      <c r="S85" s="51" t="s">
        <v>65</v>
      </c>
      <c r="T85" s="23" t="s">
        <v>72</v>
      </c>
      <c r="U85" s="80"/>
    </row>
    <row r="86" spans="1:21" s="6" customFormat="1" ht="15" customHeight="1" x14ac:dyDescent="0.2">
      <c r="A86" s="28" t="s">
        <v>68</v>
      </c>
      <c r="B86" s="45" t="s">
        <v>62</v>
      </c>
      <c r="C86" s="104" t="s">
        <v>61</v>
      </c>
      <c r="D86" s="104"/>
      <c r="E86" s="105"/>
      <c r="F86" s="18">
        <v>4895.3383333333331</v>
      </c>
      <c r="G86" s="19">
        <v>0</v>
      </c>
      <c r="H86" s="19">
        <v>0</v>
      </c>
      <c r="I86" s="19">
        <v>479.85</v>
      </c>
      <c r="J86" s="19">
        <v>0</v>
      </c>
      <c r="K86" s="19">
        <v>5375.1883333333335</v>
      </c>
      <c r="L86" s="19">
        <v>64502.26</v>
      </c>
      <c r="M86" s="19">
        <v>0</v>
      </c>
      <c r="N86" s="19">
        <v>0</v>
      </c>
      <c r="O86" s="19">
        <v>0</v>
      </c>
      <c r="P86" s="19">
        <v>479.85</v>
      </c>
      <c r="Q86" s="19">
        <v>0</v>
      </c>
      <c r="R86" s="19">
        <v>0</v>
      </c>
      <c r="S86" s="19">
        <v>479.85</v>
      </c>
      <c r="T86" s="19">
        <v>959.7</v>
      </c>
      <c r="U86" s="17">
        <v>65461.96</v>
      </c>
    </row>
    <row r="87" spans="1:21" s="6" customFormat="1" ht="15" customHeight="1" x14ac:dyDescent="0.2">
      <c r="A87" s="28" t="s">
        <v>68</v>
      </c>
      <c r="B87" s="26" t="s">
        <v>63</v>
      </c>
      <c r="C87" s="27" t="s">
        <v>8</v>
      </c>
      <c r="D87" s="27">
        <v>30</v>
      </c>
      <c r="E87" s="27" t="s">
        <v>51</v>
      </c>
      <c r="F87" s="13">
        <v>4293.41</v>
      </c>
      <c r="G87" s="14">
        <v>0</v>
      </c>
      <c r="H87" s="14">
        <v>0</v>
      </c>
      <c r="I87" s="14">
        <v>0</v>
      </c>
      <c r="J87" s="14">
        <v>0</v>
      </c>
      <c r="K87" s="14">
        <v>4293.41</v>
      </c>
      <c r="L87" s="14">
        <v>51520.92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5">
        <v>51520.92</v>
      </c>
    </row>
    <row r="88" spans="1:21" s="6" customFormat="1" ht="15" customHeight="1" x14ac:dyDescent="0.2">
      <c r="A88" s="28" t="s">
        <v>68</v>
      </c>
      <c r="B88" s="26" t="s">
        <v>73</v>
      </c>
      <c r="C88" s="27" t="s">
        <v>8</v>
      </c>
      <c r="D88" s="27">
        <v>28</v>
      </c>
      <c r="E88" s="27" t="s">
        <v>51</v>
      </c>
      <c r="F88" s="13">
        <v>4126.4399999999996</v>
      </c>
      <c r="G88" s="14">
        <v>0</v>
      </c>
      <c r="H88" s="14">
        <v>0</v>
      </c>
      <c r="I88" s="14">
        <v>0</v>
      </c>
      <c r="J88" s="14">
        <v>0</v>
      </c>
      <c r="K88" s="14">
        <f>SUM(F88:J88)</f>
        <v>4126.4399999999996</v>
      </c>
      <c r="L88" s="14">
        <f>K88*12</f>
        <v>49517.279999999999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5">
        <f>SUM(L88,T88)</f>
        <v>49517.279999999999</v>
      </c>
    </row>
    <row r="89" spans="1:21" s="6" customFormat="1" ht="15" customHeight="1" x14ac:dyDescent="0.2">
      <c r="A89" s="28" t="s">
        <v>68</v>
      </c>
      <c r="B89" s="26" t="s">
        <v>74</v>
      </c>
      <c r="C89" s="27" t="s">
        <v>8</v>
      </c>
      <c r="D89" s="27">
        <v>30</v>
      </c>
      <c r="E89" s="27" t="s">
        <v>51</v>
      </c>
      <c r="F89" s="13">
        <v>4293.41</v>
      </c>
      <c r="G89" s="14">
        <v>0</v>
      </c>
      <c r="H89" s="14">
        <v>0</v>
      </c>
      <c r="I89" s="14">
        <v>0</v>
      </c>
      <c r="J89" s="14">
        <v>0</v>
      </c>
      <c r="K89" s="14">
        <v>4293.41</v>
      </c>
      <c r="L89" s="14">
        <v>51520.92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5">
        <v>51520.92</v>
      </c>
    </row>
    <row r="90" spans="1:21" s="6" customFormat="1" ht="15" customHeight="1" x14ac:dyDescent="0.2">
      <c r="A90" s="28" t="s">
        <v>68</v>
      </c>
      <c r="B90" s="26" t="s">
        <v>39</v>
      </c>
      <c r="C90" s="27" t="s">
        <v>8</v>
      </c>
      <c r="D90" s="27">
        <v>30</v>
      </c>
      <c r="E90" s="27" t="s">
        <v>51</v>
      </c>
      <c r="F90" s="13">
        <v>4293.41</v>
      </c>
      <c r="G90" s="14">
        <v>0</v>
      </c>
      <c r="H90" s="14">
        <v>0</v>
      </c>
      <c r="I90" s="14">
        <v>0</v>
      </c>
      <c r="J90" s="14">
        <v>0</v>
      </c>
      <c r="K90" s="14">
        <v>4293.41</v>
      </c>
      <c r="L90" s="14">
        <v>51520.92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5">
        <v>51520.92</v>
      </c>
    </row>
    <row r="91" spans="1:21" s="6" customFormat="1" ht="15" customHeight="1" thickBot="1" x14ac:dyDescent="0.25">
      <c r="A91" s="68" t="s">
        <v>68</v>
      </c>
      <c r="B91" s="35" t="s">
        <v>40</v>
      </c>
      <c r="C91" s="36" t="s">
        <v>8</v>
      </c>
      <c r="D91" s="36">
        <v>24</v>
      </c>
      <c r="E91" s="36" t="s">
        <v>50</v>
      </c>
      <c r="F91" s="37">
        <v>3481.63</v>
      </c>
      <c r="G91" s="38">
        <v>0</v>
      </c>
      <c r="H91" s="38">
        <v>0</v>
      </c>
      <c r="I91" s="38">
        <v>0</v>
      </c>
      <c r="J91" s="38">
        <v>0</v>
      </c>
      <c r="K91" s="38">
        <v>3481.63</v>
      </c>
      <c r="L91" s="38">
        <v>41779.56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9">
        <v>41779.51</v>
      </c>
    </row>
    <row r="92" spans="1:21" s="75" customFormat="1" ht="28.5" customHeight="1" thickBot="1" x14ac:dyDescent="0.25">
      <c r="A92" s="91" t="s">
        <v>69</v>
      </c>
      <c r="B92" s="92"/>
      <c r="C92" s="74"/>
      <c r="D92" s="74"/>
      <c r="E92" s="74"/>
      <c r="F92" s="43">
        <f>SUM(F86:F91)</f>
        <v>25383.638333333332</v>
      </c>
      <c r="G92" s="43">
        <f t="shared" ref="G92:T92" si="14">SUM(G86:G91)</f>
        <v>0</v>
      </c>
      <c r="H92" s="43">
        <f t="shared" si="14"/>
        <v>0</v>
      </c>
      <c r="I92" s="43">
        <f t="shared" si="14"/>
        <v>479.85</v>
      </c>
      <c r="J92" s="43">
        <f t="shared" si="14"/>
        <v>0</v>
      </c>
      <c r="K92" s="43">
        <f t="shared" si="14"/>
        <v>25863.488333333335</v>
      </c>
      <c r="L92" s="43">
        <f t="shared" si="14"/>
        <v>310361.86</v>
      </c>
      <c r="M92" s="43">
        <f t="shared" si="14"/>
        <v>0</v>
      </c>
      <c r="N92" s="43">
        <f t="shared" si="14"/>
        <v>0</v>
      </c>
      <c r="O92" s="43">
        <f t="shared" si="14"/>
        <v>0</v>
      </c>
      <c r="P92" s="43">
        <f t="shared" si="14"/>
        <v>479.85</v>
      </c>
      <c r="Q92" s="43">
        <f t="shared" si="14"/>
        <v>0</v>
      </c>
      <c r="R92" s="43">
        <f t="shared" si="14"/>
        <v>0</v>
      </c>
      <c r="S92" s="43">
        <f t="shared" si="14"/>
        <v>479.85</v>
      </c>
      <c r="T92" s="43">
        <f t="shared" si="14"/>
        <v>959.7</v>
      </c>
      <c r="U92" s="43">
        <f>SUM(U86:U91)</f>
        <v>311321.51</v>
      </c>
    </row>
    <row r="93" spans="1:21" s="12" customFormat="1" ht="15" customHeight="1" x14ac:dyDescent="0.2">
      <c r="A93" s="58"/>
      <c r="B93" s="58"/>
      <c r="C93" s="59"/>
      <c r="D93" s="59"/>
      <c r="E93" s="59"/>
      <c r="F93" s="60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2"/>
    </row>
    <row r="94" spans="1:21" ht="12.75" customHeight="1" x14ac:dyDescent="0.2">
      <c r="A94" s="7"/>
      <c r="B94" s="7"/>
      <c r="C94" s="25"/>
      <c r="D94" s="25"/>
      <c r="E94" s="7"/>
    </row>
    <row r="95" spans="1:21" ht="14.25" customHeight="1" x14ac:dyDescent="0.2">
      <c r="A95" s="7"/>
      <c r="B95" s="7"/>
      <c r="C95" s="25"/>
      <c r="D95" s="25"/>
      <c r="E95" s="7"/>
    </row>
    <row r="96" spans="1:21" x14ac:dyDescent="0.2">
      <c r="A96" s="7"/>
      <c r="B96" s="7"/>
      <c r="C96" s="25"/>
      <c r="D96" s="25"/>
      <c r="E96" s="7"/>
    </row>
    <row r="100" ht="27" customHeight="1" x14ac:dyDescent="0.2"/>
  </sheetData>
  <sheetProtection selectLockedCells="1" selectUnlockedCells="1"/>
  <mergeCells count="27">
    <mergeCell ref="A79:B79"/>
    <mergeCell ref="A6:A8"/>
    <mergeCell ref="C86:E86"/>
    <mergeCell ref="B83:B85"/>
    <mergeCell ref="C83:E83"/>
    <mergeCell ref="A82:U82"/>
    <mergeCell ref="C75:E75"/>
    <mergeCell ref="A92:B92"/>
    <mergeCell ref="M84:T84"/>
    <mergeCell ref="F84:L84"/>
    <mergeCell ref="U84:U85"/>
    <mergeCell ref="B6:B8"/>
    <mergeCell ref="F83:U83"/>
    <mergeCell ref="C84:C85"/>
    <mergeCell ref="D84:D85"/>
    <mergeCell ref="E84:E85"/>
    <mergeCell ref="A83:A85"/>
    <mergeCell ref="A3:U3"/>
    <mergeCell ref="U7:U8"/>
    <mergeCell ref="F6:U6"/>
    <mergeCell ref="D7:D8"/>
    <mergeCell ref="E7:E8"/>
    <mergeCell ref="F7:L7"/>
    <mergeCell ref="C7:C8"/>
    <mergeCell ref="A5:U5"/>
    <mergeCell ref="M7:T7"/>
    <mergeCell ref="C6:E6"/>
  </mergeCells>
  <phoneticPr fontId="8" type="noConversion"/>
  <printOptions horizontalCentered="1"/>
  <pageMargins left="0.11811023622047245" right="0.15748031496062992" top="0.43307086614173229" bottom="0.62992125984251968" header="0.51181102362204722" footer="0.23622047244094491"/>
  <pageSetup paperSize="8" scale="45" firstPageNumber="0" orientation="landscape" r:id="rId1"/>
  <headerFooter alignWithMargins="0">
    <oddFooter>&amp;R&amp;Z&amp;F</oddFooter>
  </headerFooter>
  <rowBreaks count="1" manualBreakCount="1">
    <brk id="14" max="20" man="1"/>
  </rowBreaks>
  <colBreaks count="1" manualBreakCount="1">
    <brk id="20" min="2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</vt:lpstr>
      <vt:lpstr>Plantilla!Área_de_impresión</vt:lpstr>
      <vt:lpstr>Plantilla!Excel_BuiltIn_Print_Area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</dc:creator>
  <cp:lastModifiedBy>MARÍN GONZÁLEZ - CAROLINA</cp:lastModifiedBy>
  <cp:lastPrinted>2018-11-12T10:28:33Z</cp:lastPrinted>
  <dcterms:created xsi:type="dcterms:W3CDTF">2017-05-18T07:01:19Z</dcterms:created>
  <dcterms:modified xsi:type="dcterms:W3CDTF">2018-12-27T12:18:20Z</dcterms:modified>
</cp:coreProperties>
</file>